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codeName="ThisWorkbook"/>
  <mc:AlternateContent xmlns:mc="http://schemas.openxmlformats.org/markup-compatibility/2006">
    <mc:Choice Requires="x15">
      <x15ac:absPath xmlns:x15ac="http://schemas.microsoft.com/office/spreadsheetml/2010/11/ac" url="c:\develop_cloud\bid_entry\07申請書\doc\ver5\reg_standard\"/>
    </mc:Choice>
  </mc:AlternateContent>
  <xr:revisionPtr revIDLastSave="0" documentId="13_ncr:1_{BB86158F-E2C8-4D0E-AE93-CADE76542164}" xr6:coauthVersionLast="47" xr6:coauthVersionMax="47" xr10:uidLastSave="{00000000-0000-0000-0000-000000000000}"/>
  <workbookProtection workbookAlgorithmName="SHA-512" workbookHashValue="wc+hg5uBiWp47yUd5eDr8hiG7H00cAcjF3d+DeQ3+eOHo923h/6FzNT/J9pvCHMOCRpo/LRc682IOnS5I30RdA==" workbookSaltValue="Hp9TXqK62Ht6AWyXCuWPvg==" workbookSpinCount="100000" lockStructure="1"/>
  <bookViews>
    <workbookView xWindow="-120" yWindow="-120" windowWidth="29040" windowHeight="15840"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入力シート!$A$261</definedName>
    <definedName name="許可コード">settings!$A$10:$A$57</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292" i="7" l="1"/>
  <c r="A291" i="7"/>
  <c r="A290" i="7"/>
  <c r="A289" i="7"/>
  <c r="A288" i="7"/>
  <c r="A287" i="7"/>
  <c r="A286" i="7"/>
  <c r="A285" i="7"/>
  <c r="A284" i="7"/>
  <c r="A283" i="7"/>
  <c r="A282" i="7"/>
  <c r="A281" i="7"/>
  <c r="A280" i="7"/>
  <c r="A279" i="7"/>
  <c r="A278" i="7"/>
  <c r="A277" i="7"/>
  <c r="A276" i="7"/>
  <c r="A275" i="7"/>
  <c r="A274" i="7"/>
  <c r="A273" i="7"/>
  <c r="A272" i="7"/>
  <c r="A271" i="7"/>
  <c r="A270" i="7"/>
  <c r="A269" i="7"/>
  <c r="A268" i="7"/>
  <c r="A267" i="7"/>
  <c r="A266" i="7"/>
  <c r="A265" i="7"/>
  <c r="A264" i="7"/>
  <c r="A263" i="7"/>
  <c r="A262" i="7"/>
  <c r="A261" i="7"/>
  <c r="A256" i="7"/>
  <c r="A254" i="7"/>
  <c r="A216" i="7"/>
  <c r="A215" i="7"/>
  <c r="A214" i="7"/>
  <c r="A213" i="7"/>
  <c r="A208" i="7"/>
  <c r="A207" i="7"/>
  <c r="A200" i="7"/>
  <c r="A198" i="7"/>
  <c r="A197" i="7"/>
  <c r="A196"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Q292" i="7"/>
  <c r="AB271" i="7" l="1"/>
  <c r="AB270" i="7"/>
  <c r="AB269" i="7"/>
  <c r="AB268" i="7"/>
  <c r="AB267" i="7"/>
  <c r="AB266" i="7"/>
  <c r="AB265" i="7"/>
  <c r="AB264" i="7"/>
  <c r="AB263" i="7"/>
  <c r="AB262" i="7"/>
  <c r="T292" i="7" l="1"/>
  <c r="J194" i="7"/>
  <c r="D114" i="7" l="1"/>
  <c r="D116" i="7" s="1"/>
  <c r="D118" i="7" s="1"/>
  <c r="D120" i="7" s="1"/>
  <c r="D122" i="7" s="1"/>
  <c r="D124" i="7" s="1"/>
  <c r="D126" i="7" s="1"/>
  <c r="I199" i="7" l="1"/>
  <c r="J177" i="7" l="1"/>
  <c r="J257" i="7" l="1"/>
  <c r="A2" i="8" l="1"/>
  <c r="A1" i="8"/>
</calcChain>
</file>

<file path=xl/sharedStrings.xml><?xml version="1.0" encoding="utf-8"?>
<sst xmlns="http://schemas.openxmlformats.org/spreadsheetml/2006/main" count="324" uniqueCount="275">
  <si>
    <t>郵便番号</t>
    <rPh sb="0" eb="4">
      <t>ユウビンバンゴウ</t>
    </rPh>
    <phoneticPr fontId="5"/>
  </si>
  <si>
    <t>商号又は名称</t>
    <rPh sb="0" eb="2">
      <t>ショウゴウ</t>
    </rPh>
    <rPh sb="2" eb="3">
      <t>マタ</t>
    </rPh>
    <rPh sb="4" eb="6">
      <t>メイショウ</t>
    </rPh>
    <phoneticPr fontId="5"/>
  </si>
  <si>
    <t>代表者氏名</t>
    <rPh sb="0" eb="3">
      <t>ダイヒョウシャ</t>
    </rPh>
    <rPh sb="3" eb="5">
      <t>シメイ</t>
    </rPh>
    <phoneticPr fontId="5"/>
  </si>
  <si>
    <t>電話番号</t>
    <rPh sb="0" eb="2">
      <t>デンワ</t>
    </rPh>
    <rPh sb="2" eb="4">
      <t>バンゴウ</t>
    </rPh>
    <phoneticPr fontId="5"/>
  </si>
  <si>
    <t>ＦＡＸ番号</t>
    <rPh sb="3" eb="5">
      <t>バンゴウ</t>
    </rPh>
    <phoneticPr fontId="5"/>
  </si>
  <si>
    <t>姓と名は１文字分空けてください。</t>
    <phoneticPr fontId="4"/>
  </si>
  <si>
    <t>営業年数</t>
    <rPh sb="0" eb="2">
      <t>エイギョウ</t>
    </rPh>
    <rPh sb="2" eb="4">
      <t>ネンスウ</t>
    </rPh>
    <phoneticPr fontId="5"/>
  </si>
  <si>
    <t>年</t>
    <rPh sb="0" eb="1">
      <t>ネン</t>
    </rPh>
    <phoneticPr fontId="4"/>
  </si>
  <si>
    <t>都道府県から入力してください。</t>
    <phoneticPr fontId="4"/>
  </si>
  <si>
    <t>代表者役職</t>
    <rPh sb="0" eb="3">
      <t>ダイヒョウシャ</t>
    </rPh>
    <rPh sb="3" eb="5">
      <t>ヤクショク</t>
    </rPh>
    <phoneticPr fontId="5"/>
  </si>
  <si>
    <t>B.契約する営業所情報</t>
    <rPh sb="2" eb="4">
      <t>ケイヤク</t>
    </rPh>
    <rPh sb="6" eb="9">
      <t>エイギョウショ</t>
    </rPh>
    <rPh sb="9" eb="11">
      <t>ジョウホウ</t>
    </rPh>
    <phoneticPr fontId="4"/>
  </si>
  <si>
    <t>入札・契約権限の委任</t>
    <rPh sb="8" eb="10">
      <t>イニン</t>
    </rPh>
    <phoneticPr fontId="4"/>
  </si>
  <si>
    <t xml:space="preserve"> 背景色が水色、またはピンク色の項目を入力してください。ピンク色は必須項目です。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</si>
  <si>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</si>
  <si>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</si>
  <si>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E.経営情報</t>
    <rPh sb="2" eb="4">
      <t>ケイエイ</t>
    </rPh>
    <rPh sb="4" eb="6">
      <t>ジョウホウ</t>
    </rPh>
    <phoneticPr fontId="4"/>
  </si>
  <si>
    <t>01:北海道知事</t>
  </si>
  <si>
    <t>02:青森県知事</t>
  </si>
  <si>
    <t>03:岩手県知事</t>
  </si>
  <si>
    <t>04:宮城県知事</t>
  </si>
  <si>
    <t>05:秋田県知事</t>
  </si>
  <si>
    <t>06:山形県知事</t>
  </si>
  <si>
    <t>07:福島県知事</t>
  </si>
  <si>
    <t>08:茨城県知事</t>
  </si>
  <si>
    <t>09:栃木県知事</t>
  </si>
  <si>
    <t>10:群馬県知事</t>
  </si>
  <si>
    <t>11:埼玉県知事</t>
  </si>
  <si>
    <t>12:千葉県知事</t>
  </si>
  <si>
    <t>13:東京都知事</t>
  </si>
  <si>
    <t>14:神奈川県知事</t>
  </si>
  <si>
    <t>15:新潟県知事</t>
  </si>
  <si>
    <t>16:富山県知事</t>
  </si>
  <si>
    <t>17:石川県知事</t>
  </si>
  <si>
    <t>18:福井県知事</t>
  </si>
  <si>
    <t>19:山梨県知事</t>
  </si>
  <si>
    <t>20:長野県知事</t>
  </si>
  <si>
    <t>21:岐阜県知事</t>
  </si>
  <si>
    <t>22:静岡県知事</t>
  </si>
  <si>
    <t>23:愛知県知事</t>
  </si>
  <si>
    <t>24:三重県知事</t>
  </si>
  <si>
    <t>25:滋賀県知事</t>
  </si>
  <si>
    <t>26:京都府知事</t>
  </si>
  <si>
    <t>27:大阪府知事</t>
  </si>
  <si>
    <t>28:兵庫県知事</t>
  </si>
  <si>
    <t>29:奈良県知事</t>
  </si>
  <si>
    <t>30:和歌山県知事</t>
  </si>
  <si>
    <t>31:鳥取県知事</t>
  </si>
  <si>
    <t>32:島根県知事</t>
  </si>
  <si>
    <t>33:岡山県知事</t>
  </si>
  <si>
    <t>34:広島県知事</t>
  </si>
  <si>
    <t>35:山口県知事</t>
  </si>
  <si>
    <t>36:徳島県知事</t>
  </si>
  <si>
    <t>37:香川県知事</t>
  </si>
  <si>
    <t>38:愛媛県知事</t>
  </si>
  <si>
    <t>39:高知県知事</t>
  </si>
  <si>
    <t>40:福岡県知事</t>
  </si>
  <si>
    <t>41:佐賀県知事</t>
  </si>
  <si>
    <t>42:長崎県知事</t>
  </si>
  <si>
    <t>43:熊本県知事</t>
  </si>
  <si>
    <t>44:大分県知事</t>
  </si>
  <si>
    <t>45:宮崎県知事</t>
  </si>
  <si>
    <t>46:鹿児島県知事</t>
  </si>
  <si>
    <t>47:沖縄県知事</t>
  </si>
  <si>
    <t>第</t>
    <rPh sb="0" eb="1">
      <t>ダイ</t>
    </rPh>
    <phoneticPr fontId="4"/>
  </si>
  <si>
    <t>号</t>
    <phoneticPr fontId="4"/>
  </si>
  <si>
    <t>許可</t>
    <rPh sb="0" eb="2">
      <t>キョカ</t>
    </rPh>
    <phoneticPr fontId="4"/>
  </si>
  <si>
    <t>建設</t>
  </si>
  <si>
    <t>登記上の所在地</t>
    <rPh sb="0" eb="3">
      <t>トウキジョウ</t>
    </rPh>
    <rPh sb="4" eb="7">
      <t>ショザイチ</t>
    </rPh>
    <phoneticPr fontId="5"/>
  </si>
  <si>
    <t>支店・営業所に入札・契約権限を委任する場合、(1)入札・契約権限の委任欄にリストから「する」を選択し、支店・営業所情報を入力してください。</t>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</si>
  <si>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</si>
  <si>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1"/>
  </si>
  <si>
    <t>リストから選択してください。</t>
    <phoneticPr fontId="4"/>
  </si>
  <si>
    <t>一致する</t>
  </si>
  <si>
    <t>しない</t>
  </si>
  <si>
    <t>外資状況</t>
    <rPh sb="0" eb="2">
      <t>ガイシ</t>
    </rPh>
    <rPh sb="2" eb="4">
      <t>ジョウキョウ</t>
    </rPh>
    <phoneticPr fontId="5"/>
  </si>
  <si>
    <t>外資区分</t>
    <rPh sb="0" eb="2">
      <t>ガイシ</t>
    </rPh>
    <rPh sb="2" eb="4">
      <t>クブン</t>
    </rPh>
    <phoneticPr fontId="5"/>
  </si>
  <si>
    <t>選択</t>
    <rPh sb="0" eb="2">
      <t>センタク</t>
    </rPh>
    <phoneticPr fontId="5"/>
  </si>
  <si>
    <t>国名</t>
    <rPh sb="0" eb="1">
      <t>クニ</t>
    </rPh>
    <rPh sb="1" eb="2">
      <t>メイ</t>
    </rPh>
    <phoneticPr fontId="4"/>
  </si>
  <si>
    <t>外資比率 (%)</t>
    <rPh sb="0" eb="2">
      <t>ガイシ</t>
    </rPh>
    <rPh sb="2" eb="4">
      <t>ヒリツ</t>
    </rPh>
    <phoneticPr fontId="4"/>
  </si>
  <si>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</si>
  <si>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</si>
  <si>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</si>
  <si>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</si>
  <si>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みなし大企業</t>
    <rPh sb="3" eb="6">
      <t>ダイキギョウ</t>
    </rPh>
    <phoneticPr fontId="5"/>
  </si>
  <si>
    <t>審査基準日</t>
    <rPh sb="0" eb="2">
      <t>シンサ</t>
    </rPh>
    <rPh sb="2" eb="5">
      <t>キジュンビ</t>
    </rPh>
    <phoneticPr fontId="5"/>
  </si>
  <si>
    <t>010</t>
  </si>
  <si>
    <t>020</t>
  </si>
  <si>
    <t>030</t>
  </si>
  <si>
    <t>040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</si>
  <si>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</si>
  <si>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</si>
  <si>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</si>
  <si>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</si>
  <si>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</si>
  <si>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</si>
  <si>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</si>
  <si>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</si>
  <si>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</si>
  <si>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</si>
  <si>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</si>
  <si>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</si>
  <si>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</si>
  <si>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</si>
  <si>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</si>
  <si>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</si>
  <si>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</si>
  <si>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</si>
  <si>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</si>
  <si>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</si>
  <si>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</si>
  <si>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</si>
  <si>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</si>
  <si>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</si>
  <si>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行政書士登録番号</t>
    <rPh sb="0" eb="2">
      <t>ギョウセイ</t>
    </rPh>
    <rPh sb="2" eb="4">
      <t>ショシ</t>
    </rPh>
    <rPh sb="4" eb="6">
      <t>トウロク</t>
    </rPh>
    <rPh sb="6" eb="8">
      <t>バンゴウ</t>
    </rPh>
    <phoneticPr fontId="5"/>
  </si>
  <si>
    <t>適格組合証明番号</t>
    <rPh sb="0" eb="2">
      <t>テキカク</t>
    </rPh>
    <rPh sb="2" eb="4">
      <t>クミアイ</t>
    </rPh>
    <rPh sb="4" eb="6">
      <t>ショウメイ</t>
    </rPh>
    <rPh sb="6" eb="8">
      <t>バンゴウ</t>
    </rPh>
    <phoneticPr fontId="5"/>
  </si>
  <si>
    <t>合併等後の年月</t>
    <rPh sb="0" eb="2">
      <t>ガッペイ</t>
    </rPh>
    <rPh sb="2" eb="4">
      <t>トウゴ</t>
    </rPh>
    <rPh sb="5" eb="7">
      <t>ネンゲツ</t>
    </rPh>
    <phoneticPr fontId="5"/>
  </si>
  <si>
    <t>常勤職員の人数（人）</t>
    <rPh sb="0" eb="2">
      <t>ジョウキン</t>
    </rPh>
    <rPh sb="2" eb="4">
      <t>ショクイン</t>
    </rPh>
    <rPh sb="5" eb="7">
      <t>ニンズウ</t>
    </rPh>
    <rPh sb="8" eb="9">
      <t>ニン</t>
    </rPh>
    <phoneticPr fontId="5"/>
  </si>
  <si>
    <t>設立年月日</t>
    <rPh sb="0" eb="2">
      <t>セツリツ</t>
    </rPh>
    <rPh sb="2" eb="5">
      <t>ネンガッピ</t>
    </rPh>
    <phoneticPr fontId="5"/>
  </si>
  <si>
    <t>建設業許可番号</t>
    <rPh sb="0" eb="3">
      <t>ケンセツギョウ</t>
    </rPh>
    <rPh sb="3" eb="5">
      <t>キョカ</t>
    </rPh>
    <rPh sb="5" eb="7">
      <t>バンゴウ</t>
    </rPh>
    <phoneticPr fontId="5"/>
  </si>
  <si>
    <t>内線番号(</t>
    <rPh sb="0" eb="4">
      <t>ナイセンバンゴウ</t>
    </rPh>
    <phoneticPr fontId="4"/>
  </si>
  <si>
    <t>)</t>
    <phoneticPr fontId="4"/>
  </si>
  <si>
    <t>総合評定値</t>
    <rPh sb="2" eb="5">
      <t>ヒョウテイチ</t>
    </rPh>
    <phoneticPr fontId="4"/>
  </si>
  <si>
    <t>許可区分</t>
    <rPh sb="0" eb="2">
      <t>キョカ</t>
    </rPh>
    <rPh sb="2" eb="4">
      <t>クブン</t>
    </rPh>
    <phoneticPr fontId="4"/>
  </si>
  <si>
    <t>経営事項審査を受けた時の建設業の許可番号を入力してください。
大臣/知事許可をリストから選択し、番号(6桁)を半角の数字で入力してください。例)012345</t>
    <rPh sb="0" eb="2">
      <t>ケイエイ</t>
    </rPh>
    <rPh sb="2" eb="4">
      <t>ジコウ</t>
    </rPh>
    <rPh sb="4" eb="6">
      <t>シンサ</t>
    </rPh>
    <rPh sb="7" eb="8">
      <t>ウ</t>
    </rPh>
    <rPh sb="10" eb="11">
      <t>トキ</t>
    </rPh>
    <rPh sb="12" eb="15">
      <t>ケンセツギョウ</t>
    </rPh>
    <rPh sb="16" eb="18">
      <t>キョカ</t>
    </rPh>
    <rPh sb="18" eb="20">
      <t>バンゴウ</t>
    </rPh>
    <rPh sb="21" eb="23">
      <t>ニュウリョク</t>
    </rPh>
    <rPh sb="31" eb="33">
      <t>ダイジン</t>
    </rPh>
    <rPh sb="34" eb="36">
      <t>チジ</t>
    </rPh>
    <rPh sb="36" eb="38">
      <t>キョカ</t>
    </rPh>
    <rPh sb="44" eb="46">
      <t>センタク</t>
    </rPh>
    <rPh sb="48" eb="50">
      <t>バンゴウ</t>
    </rPh>
    <rPh sb="52" eb="53">
      <t>ケタ</t>
    </rPh>
    <rPh sb="55" eb="57">
      <t>ハンカク</t>
    </rPh>
    <rPh sb="58" eb="60">
      <t>スウジ</t>
    </rPh>
    <rPh sb="61" eb="63">
      <t>ニュウリョク</t>
    </rPh>
    <rPh sb="70" eb="71">
      <t>レイ</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</si>
  <si>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</si>
  <si>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</si>
  <si>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C.担当者情報</t>
    <rPh sb="2" eb="5">
      <t>タントウシャ</t>
    </rPh>
    <rPh sb="5" eb="7">
      <t>ジョウホウ</t>
    </rPh>
    <phoneticPr fontId="4"/>
  </si>
  <si>
    <t>住所</t>
    <rPh sb="0" eb="2">
      <t>ジュウショ</t>
    </rPh>
    <phoneticPr fontId="5"/>
  </si>
  <si>
    <t>メールアドレス</t>
    <phoneticPr fontId="5"/>
  </si>
  <si>
    <t>ヶ月</t>
    <phoneticPr fontId="4"/>
  </si>
  <si>
    <t>%</t>
    <phoneticPr fontId="4"/>
  </si>
  <si>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</si>
  <si>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土木一式工事</t>
  </si>
  <si>
    <t>建築一式工事</t>
  </si>
  <si>
    <t>大工工事</t>
  </si>
  <si>
    <t>左官工事</t>
  </si>
  <si>
    <t>とび・土工・コンクリート工事</t>
  </si>
  <si>
    <t>石工事</t>
  </si>
  <si>
    <t>屋根工事</t>
  </si>
  <si>
    <t>電気工事</t>
  </si>
  <si>
    <t>管工事</t>
  </si>
  <si>
    <t>タイル・れんが・ブロック工事</t>
  </si>
  <si>
    <t>鋼構造物工事</t>
  </si>
  <si>
    <t>鉄筋工事</t>
  </si>
  <si>
    <t>舗装工事</t>
  </si>
  <si>
    <t>しゅんせつ工事</t>
  </si>
  <si>
    <t>板金工事</t>
  </si>
  <si>
    <t>ガラス工事</t>
  </si>
  <si>
    <t>塗装工事</t>
  </si>
  <si>
    <t>防水工事</t>
  </si>
  <si>
    <t>内装仕上工事</t>
  </si>
  <si>
    <t>機械器具設置工事</t>
  </si>
  <si>
    <t>熱絶縁工事</t>
  </si>
  <si>
    <t>電気通信工事</t>
  </si>
  <si>
    <t>造園工事</t>
  </si>
  <si>
    <t>さく井工事</t>
  </si>
  <si>
    <t>建具工事</t>
  </si>
  <si>
    <t>水道施設工事</t>
  </si>
  <si>
    <t>消防施設工事</t>
  </si>
  <si>
    <t>清掃施設工事</t>
  </si>
  <si>
    <t>解体工事</t>
  </si>
  <si>
    <t>050</t>
    <phoneticPr fontId="4"/>
  </si>
  <si>
    <t>D.申請代理人情報</t>
    <rPh sb="2" eb="7">
      <t>シンセイダイリニン</t>
    </rPh>
    <phoneticPr fontId="4"/>
  </si>
  <si>
    <t>競争参加資格希望業種表</t>
    <rPh sb="0" eb="2">
      <t>キョウソウ</t>
    </rPh>
    <rPh sb="2" eb="4">
      <t>サンカ</t>
    </rPh>
    <rPh sb="4" eb="6">
      <t>シカク</t>
    </rPh>
    <rPh sb="6" eb="8">
      <t>キボウ</t>
    </rPh>
    <rPh sb="8" eb="10">
      <t>ギョウシュ</t>
    </rPh>
    <rPh sb="10" eb="11">
      <t>ヒョウ</t>
    </rPh>
    <phoneticPr fontId="5"/>
  </si>
  <si>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</si>
  <si>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</si>
  <si>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全角カタカナで入力してください。姓と名は１文字分空けてください。</t>
    <phoneticPr fontId="4"/>
  </si>
  <si>
    <t>例)0000-00-0000　半角の数字とハイフンで入力してください。</t>
    <phoneticPr fontId="4"/>
  </si>
  <si>
    <t>適格組合証明取得年月日</t>
    <rPh sb="0" eb="2">
      <t>テキカク</t>
    </rPh>
    <rPh sb="2" eb="4">
      <t>クミアイ</t>
    </rPh>
    <rPh sb="4" eb="6">
      <t>ショウメイ</t>
    </rPh>
    <rPh sb="6" eb="8">
      <t>シュトク</t>
    </rPh>
    <phoneticPr fontId="5"/>
  </si>
  <si>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</si>
  <si>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</si>
  <si>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</si>
  <si>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</si>
  <si>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本社（店）と異なる場合のみ、都道府県から入力してください。</t>
    <rPh sb="14" eb="18">
      <t>トドウフケン</t>
    </rPh>
    <phoneticPr fontId="4"/>
  </si>
  <si>
    <t>本社（店）と異なる場合のみ、半角の数字とハイフンで入力してください。</t>
    <phoneticPr fontId="4"/>
  </si>
  <si>
    <t>氏名フリガナ</t>
    <rPh sb="0" eb="2">
      <t>シメイ</t>
    </rPh>
    <phoneticPr fontId="5"/>
  </si>
  <si>
    <t>氏名</t>
    <rPh sb="0" eb="2">
      <t>シメイ</t>
    </rPh>
    <phoneticPr fontId="5"/>
  </si>
  <si>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</si>
  <si>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</si>
  <si>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</si>
  <si>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</si>
  <si>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</si>
  <si>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業種区分</t>
    <rPh sb="2" eb="4">
      <t>クブン</t>
    </rPh>
    <phoneticPr fontId="4"/>
  </si>
  <si>
    <t>その他</t>
    <rPh sb="2" eb="3">
      <t>タ</t>
    </rPh>
    <phoneticPr fontId="4"/>
  </si>
  <si>
    <t>300</t>
    <phoneticPr fontId="4"/>
  </si>
  <si>
    <t>合計</t>
    <rPh sb="0" eb="2">
      <t>ゴウケイ</t>
    </rPh>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</si>
  <si>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</si>
  <si>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</si>
  <si>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</si>
  <si>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</si>
  <si>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</si>
  <si>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00:国土交通大臣</t>
    <phoneticPr fontId="4"/>
  </si>
  <si>
    <t>例)2022/4/1、R4/4/1</t>
    <phoneticPr fontId="4"/>
  </si>
  <si>
    <t>例)10　申請日の直近の総合評定値通知書における営業年数（１年未満切り捨て）を入力してください。</t>
    <rPh sb="39" eb="41">
      <t>ニュウリョク</t>
    </rPh>
    <phoneticPr fontId="4"/>
  </si>
  <si>
    <t>例)カブシキガイシャスズキグミ　正式名称を全角カタカナで入力してください。</t>
    <phoneticPr fontId="4"/>
  </si>
  <si>
    <t>例)株式会社鈴木組　正式名称で入力してください。</t>
    <phoneticPr fontId="4"/>
  </si>
  <si>
    <t>例)1年2ヶ月　合併等から経営事項審査の基準日までの期間が５年未満の場合、入力してください。</t>
    <rPh sb="3" eb="4">
      <t>ネン</t>
    </rPh>
    <rPh sb="6" eb="7">
      <t>ゲツ</t>
    </rPh>
    <rPh sb="37" eb="39">
      <t>ニュウリョク</t>
    </rPh>
    <phoneticPr fontId="4"/>
  </si>
  <si>
    <t>矢掛町 一般競争（指名競争）参加資格審査申請書【建設工事】</t>
    <rPh sb="0" eb="3">
      <t>ヤカゲチョウ</t>
    </rPh>
    <phoneticPr fontId="4"/>
  </si>
  <si>
    <t>1級</t>
    <phoneticPr fontId="4"/>
  </si>
  <si>
    <t>基幹</t>
    <phoneticPr fontId="4"/>
  </si>
  <si>
    <t>2級</t>
    <phoneticPr fontId="4"/>
  </si>
  <si>
    <t>その他</t>
    <phoneticPr fontId="4"/>
  </si>
  <si>
    <t>建設業法</t>
    <phoneticPr fontId="4"/>
  </si>
  <si>
    <t>１級建築施工管理技士（20）</t>
    <rPh sb="1" eb="2">
      <t>キュウ</t>
    </rPh>
    <rPh sb="2" eb="4">
      <t>ケンチク</t>
    </rPh>
    <rPh sb="4" eb="6">
      <t>セコウ</t>
    </rPh>
    <rPh sb="6" eb="8">
      <t>カンリ</t>
    </rPh>
    <rPh sb="8" eb="10">
      <t>ギシ</t>
    </rPh>
    <phoneticPr fontId="15"/>
  </si>
  <si>
    <t>２級建築施工管理技士（21～23）</t>
    <rPh sb="1" eb="2">
      <t>キュウ</t>
    </rPh>
    <rPh sb="9" eb="10">
      <t>シ</t>
    </rPh>
    <phoneticPr fontId="15"/>
  </si>
  <si>
    <t>１級電気工事施工管理技士（27）</t>
    <rPh sb="1" eb="2">
      <t>キュウ</t>
    </rPh>
    <rPh sb="2" eb="4">
      <t>デンキ</t>
    </rPh>
    <rPh sb="4" eb="6">
      <t>コウジ</t>
    </rPh>
    <rPh sb="6" eb="8">
      <t>セコウ</t>
    </rPh>
    <rPh sb="8" eb="10">
      <t>カンリ</t>
    </rPh>
    <rPh sb="10" eb="12">
      <t>ギシ</t>
    </rPh>
    <phoneticPr fontId="15"/>
  </si>
  <si>
    <t>２級電気工事施工管理技士（28）</t>
    <rPh sb="1" eb="2">
      <t>キュウ</t>
    </rPh>
    <rPh sb="11" eb="12">
      <t>シ</t>
    </rPh>
    <phoneticPr fontId="15"/>
  </si>
  <si>
    <t>１級管工事施工管理技士（29）</t>
    <rPh sb="1" eb="2">
      <t>キュウ</t>
    </rPh>
    <rPh sb="2" eb="3">
      <t>カン</t>
    </rPh>
    <rPh sb="3" eb="5">
      <t>コウジ</t>
    </rPh>
    <rPh sb="5" eb="7">
      <t>セコウ</t>
    </rPh>
    <rPh sb="7" eb="9">
      <t>カンリ</t>
    </rPh>
    <rPh sb="9" eb="11">
      <t>ギシ</t>
    </rPh>
    <phoneticPr fontId="15"/>
  </si>
  <si>
    <t>２級管工事施工管理技士（30）</t>
    <rPh sb="1" eb="2">
      <t>キュウ</t>
    </rPh>
    <rPh sb="10" eb="11">
      <t>シ</t>
    </rPh>
    <phoneticPr fontId="15"/>
  </si>
  <si>
    <t>１級造園施工管理技士（33）</t>
    <rPh sb="1" eb="2">
      <t>キュウ</t>
    </rPh>
    <rPh sb="2" eb="4">
      <t>ゾウエン</t>
    </rPh>
    <rPh sb="4" eb="6">
      <t>セコウ</t>
    </rPh>
    <rPh sb="6" eb="8">
      <t>カンリ</t>
    </rPh>
    <rPh sb="8" eb="10">
      <t>ギシ</t>
    </rPh>
    <phoneticPr fontId="15"/>
  </si>
  <si>
    <t>２級造園施工管理技士（34）</t>
    <rPh sb="1" eb="2">
      <t>キュウ</t>
    </rPh>
    <rPh sb="9" eb="10">
      <t>シ</t>
    </rPh>
    <phoneticPr fontId="15"/>
  </si>
  <si>
    <t>建築士</t>
    <phoneticPr fontId="4"/>
  </si>
  <si>
    <t>資格区分（コード）</t>
    <phoneticPr fontId="4"/>
  </si>
  <si>
    <t>１級建設機械施工技士（11）</t>
    <rPh sb="1" eb="2">
      <t>キュウ</t>
    </rPh>
    <rPh sb="2" eb="4">
      <t>ケンセツ</t>
    </rPh>
    <rPh sb="4" eb="6">
      <t>キカイ</t>
    </rPh>
    <rPh sb="6" eb="8">
      <t>セコウ</t>
    </rPh>
    <rPh sb="8" eb="10">
      <t>ギシ</t>
    </rPh>
    <phoneticPr fontId="15"/>
  </si>
  <si>
    <t>２級建設機械施工技士（12）</t>
    <rPh sb="1" eb="2">
      <t>キュウ</t>
    </rPh>
    <rPh sb="9" eb="10">
      <t>シ</t>
    </rPh>
    <phoneticPr fontId="15"/>
  </si>
  <si>
    <t>１級土木施工管理技士（13）</t>
    <rPh sb="1" eb="2">
      <t>キュウ</t>
    </rPh>
    <rPh sb="2" eb="4">
      <t>ドボク</t>
    </rPh>
    <rPh sb="4" eb="6">
      <t>セコウ</t>
    </rPh>
    <rPh sb="6" eb="8">
      <t>カンリ</t>
    </rPh>
    <rPh sb="8" eb="10">
      <t>ギシ</t>
    </rPh>
    <phoneticPr fontId="15"/>
  </si>
  <si>
    <t>２級土木施工管理技士（14～16）</t>
    <rPh sb="1" eb="2">
      <t>キュウ</t>
    </rPh>
    <rPh sb="9" eb="10">
      <t>シ</t>
    </rPh>
    <phoneticPr fontId="15"/>
  </si>
  <si>
    <t>技術士法</t>
    <phoneticPr fontId="4"/>
  </si>
  <si>
    <t>測量</t>
    <phoneticPr fontId="4"/>
  </si>
  <si>
    <t>測量士</t>
    <rPh sb="0" eb="3">
      <t>ソクリョウシ</t>
    </rPh>
    <phoneticPr fontId="15"/>
  </si>
  <si>
    <t>測量士補</t>
    <rPh sb="0" eb="3">
      <t>ソクリョウシ</t>
    </rPh>
    <rPh sb="3" eb="4">
      <t>ホケツ</t>
    </rPh>
    <phoneticPr fontId="15"/>
  </si>
  <si>
    <t>地質調査（技術士）</t>
    <rPh sb="0" eb="2">
      <t>チシツ</t>
    </rPh>
    <rPh sb="2" eb="4">
      <t>チョウサ</t>
    </rPh>
    <rPh sb="5" eb="8">
      <t>ギジュツシ</t>
    </rPh>
    <phoneticPr fontId="15"/>
  </si>
  <si>
    <t>その他技術者</t>
    <phoneticPr fontId="4"/>
  </si>
  <si>
    <t>不動産鑑定士</t>
    <rPh sb="0" eb="3">
      <t>フドウサン</t>
    </rPh>
    <rPh sb="3" eb="6">
      <t>カンテイシ</t>
    </rPh>
    <phoneticPr fontId="15"/>
  </si>
  <si>
    <t>不動産鑑定士補</t>
    <rPh sb="0" eb="3">
      <t>フドウサン</t>
    </rPh>
    <rPh sb="3" eb="6">
      <t>カンテイシ</t>
    </rPh>
    <rPh sb="6" eb="7">
      <t>ホケツ</t>
    </rPh>
    <phoneticPr fontId="15"/>
  </si>
  <si>
    <t>土地家屋調査士</t>
    <rPh sb="0" eb="2">
      <t>トチ</t>
    </rPh>
    <rPh sb="2" eb="4">
      <t>カオク</t>
    </rPh>
    <rPh sb="4" eb="7">
      <t>チョウサシ</t>
    </rPh>
    <phoneticPr fontId="15"/>
  </si>
  <si>
    <t>司法書士</t>
    <rPh sb="0" eb="4">
      <t>シホウショシ</t>
    </rPh>
    <phoneticPr fontId="15"/>
  </si>
  <si>
    <t>公共用地経験者</t>
    <rPh sb="0" eb="2">
      <t>コウキョウ</t>
    </rPh>
    <rPh sb="2" eb="4">
      <t>ヨウチ</t>
    </rPh>
    <rPh sb="4" eb="7">
      <t>ケイケンシャ</t>
    </rPh>
    <phoneticPr fontId="15"/>
  </si>
  <si>
    <t>その他</t>
    <rPh sb="2" eb="3">
      <t>タ</t>
    </rPh>
    <phoneticPr fontId="15"/>
  </si>
  <si>
    <t>土地区画整理士</t>
    <rPh sb="0" eb="2">
      <t>トチ</t>
    </rPh>
    <rPh sb="2" eb="4">
      <t>クカク</t>
    </rPh>
    <rPh sb="4" eb="6">
      <t>セイリ</t>
    </rPh>
    <rPh sb="6" eb="7">
      <t>シ</t>
    </rPh>
    <phoneticPr fontId="15"/>
  </si>
  <si>
    <t>事務職</t>
  </si>
  <si>
    <t>合計職員数</t>
    <phoneticPr fontId="4"/>
  </si>
  <si>
    <t>常勤の有資格技術者数等の内訳を記入してください。
各資格区分の技術者数については、延人員を記入してください（重複記入は可能）。
合計職員数は実人員を記入してください（事務職含む）。</t>
    <rPh sb="0" eb="2">
      <t>ジョウキン</t>
    </rPh>
    <rPh sb="3" eb="4">
      <t>ユウ</t>
    </rPh>
    <rPh sb="4" eb="6">
      <t>シカク</t>
    </rPh>
    <rPh sb="6" eb="9">
      <t>ギジュツシャ</t>
    </rPh>
    <rPh sb="9" eb="10">
      <t>スウ</t>
    </rPh>
    <rPh sb="10" eb="11">
      <t>トウ</t>
    </rPh>
    <rPh sb="12" eb="14">
      <t>ウチワケ</t>
    </rPh>
    <rPh sb="15" eb="17">
      <t>キニュウ</t>
    </rPh>
    <phoneticPr fontId="4"/>
  </si>
  <si>
    <t>規格</t>
    <phoneticPr fontId="4"/>
  </si>
  <si>
    <t>取得の有無</t>
    <rPh sb="0" eb="2">
      <t>シュトク</t>
    </rPh>
    <rPh sb="3" eb="5">
      <t>ウム</t>
    </rPh>
    <phoneticPr fontId="5"/>
  </si>
  <si>
    <t>インターネット環境整備に関するアンケート</t>
    <phoneticPr fontId="4"/>
  </si>
  <si>
    <t>貴社(契約締結先)において、岡山県の電子入札に参加するためのICカードを保有していますか。</t>
    <phoneticPr fontId="4"/>
  </si>
  <si>
    <t>貴社(契約締結先)において、岡山県の電子入札に参加したことがありますか。</t>
    <phoneticPr fontId="4"/>
  </si>
  <si>
    <t>貴社(契約締結先)において、公共工事請負契約を電子契約で締結したことがありますか。</t>
    <phoneticPr fontId="4"/>
  </si>
  <si>
    <t>貴社(契約締結先)において、公共工事請負契約を電子契約で締結すると支障がありますか。</t>
    <phoneticPr fontId="4"/>
  </si>
  <si>
    <t>アンケート内容</t>
    <rPh sb="5" eb="7">
      <t>ナイヨウ</t>
    </rPh>
    <phoneticPr fontId="4"/>
  </si>
  <si>
    <t>回答</t>
    <rPh sb="0" eb="2">
      <t>カイトウ</t>
    </rPh>
    <phoneticPr fontId="4"/>
  </si>
  <si>
    <t>ＩＳＯ認証取得の有無</t>
    <phoneticPr fontId="4"/>
  </si>
  <si>
    <t xml:space="preserve">例)カブシキガイシャスズキグミ　チュウゴクエイギョウショ
正式名称を全角カタカナで入力してください。支店・営業所名は、１文字空けて入力してください。
</t>
    <phoneticPr fontId="4"/>
  </si>
  <si>
    <t xml:space="preserve">例)株式会社鈴木組　中国営業所
正式名称で入力してください。支店・営業所名は、１文字空けて入力してください。
</t>
    <rPh sb="10" eb="11">
      <t>ナカ</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</si>
  <si>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F.有資格者情報</t>
    <rPh sb="2" eb="6">
      <t>ユウシカクシャ</t>
    </rPh>
    <rPh sb="6" eb="8">
      <t>ジョウホウ</t>
    </rPh>
    <phoneticPr fontId="4"/>
  </si>
  <si>
    <t>G.業種情報</t>
    <rPh sb="2" eb="4">
      <t>ギョウシュ</t>
    </rPh>
    <rPh sb="4" eb="6">
      <t>ジョウホウ</t>
    </rPh>
    <phoneticPr fontId="4"/>
  </si>
  <si>
    <t>建設（41,42）</t>
    <rPh sb="0" eb="2">
      <t>ケンセツ</t>
    </rPh>
    <phoneticPr fontId="15"/>
  </si>
  <si>
    <t>１級建築士（37）</t>
    <rPh sb="1" eb="2">
      <t>キュウ</t>
    </rPh>
    <rPh sb="2" eb="5">
      <t>ケンチクシ</t>
    </rPh>
    <phoneticPr fontId="15"/>
  </si>
  <si>
    <t>２級建築士（38）</t>
    <rPh sb="1" eb="2">
      <t>キュウ</t>
    </rPh>
    <rPh sb="2" eb="5">
      <t>ケンチクシ</t>
    </rPh>
    <phoneticPr fontId="15"/>
  </si>
  <si>
    <t>9000シリーズ</t>
    <phoneticPr fontId="4"/>
  </si>
  <si>
    <t>14000シリーズ</t>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</si>
  <si>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4"/>
  </si>
  <si>
    <t>木造建築士（39）</t>
    <rPh sb="0" eb="2">
      <t>モクゾウ</t>
    </rPh>
    <rPh sb="2" eb="5">
      <t>ケンチクシ</t>
    </rPh>
    <phoneticPr fontId="15"/>
  </si>
  <si>
    <t>農業「農業土木」（43）</t>
    <rPh sb="0" eb="2">
      <t>ノウギョウ</t>
    </rPh>
    <rPh sb="3" eb="5">
      <t>ノウギョウ</t>
    </rPh>
    <rPh sb="5" eb="7">
      <t>ドボク</t>
    </rPh>
    <phoneticPr fontId="15"/>
  </si>
  <si>
    <t>電気・電子（44）</t>
    <rPh sb="0" eb="2">
      <t>デンキ</t>
    </rPh>
    <rPh sb="3" eb="5">
      <t>デンシ</t>
    </rPh>
    <phoneticPr fontId="15"/>
  </si>
  <si>
    <t>機械（45,46）</t>
    <rPh sb="0" eb="2">
      <t>キカイ</t>
    </rPh>
    <phoneticPr fontId="15"/>
  </si>
  <si>
    <t>水道（47,48）</t>
    <rPh sb="0" eb="2">
      <t>スイドウ</t>
    </rPh>
    <phoneticPr fontId="15"/>
  </si>
  <si>
    <t>林業（50,51）</t>
    <rPh sb="0" eb="2">
      <t>リンギョウ</t>
    </rPh>
    <phoneticPr fontId="15"/>
  </si>
  <si>
    <t>衛生工学（52～54）</t>
    <rPh sb="0" eb="2">
      <t>エイセイ</t>
    </rPh>
    <rPh sb="2" eb="4">
      <t>コウガク</t>
    </rPh>
    <phoneticPr fontId="15"/>
  </si>
  <si>
    <t>取得の有無をリストから選択してください。</t>
    <phoneticPr fontId="4"/>
  </si>
  <si>
    <t>令和5・6年度において、矢掛町で行われる建設工事に係る入札に参加する資格の審査を申請します。</t>
    <rPh sb="20" eb="24">
      <t>ケンセツコウジ</t>
    </rPh>
    <rPh sb="27" eb="29">
      <t>ニュウサツ</t>
    </rPh>
    <rPh sb="30" eb="32">
      <t>サンカ</t>
    </rPh>
    <rPh sb="34" eb="36">
      <t>シカク</t>
    </rPh>
    <rPh sb="37" eb="39">
      <t>シンサ</t>
    </rPh>
    <rPh sb="40" eb="42">
      <t>シンセイ</t>
    </rPh>
    <phoneticPr fontId="4"/>
  </si>
  <si>
    <t>例)2022/4/1</t>
    <phoneticPr fontId="4"/>
  </si>
  <si>
    <t>33_矢掛町</t>
  </si>
  <si>
    <t>技術職員数</t>
    <phoneticPr fontId="4"/>
  </si>
  <si>
    <t>「B.契約する営業所」の
許可区分</t>
    <phoneticPr fontId="4"/>
  </si>
  <si>
    <t>年間平均完成
工事高
（千円）</t>
    <rPh sb="0" eb="2">
      <t>ネンカン</t>
    </rPh>
    <rPh sb="12" eb="14">
      <t>センエン</t>
    </rPh>
    <phoneticPr fontId="4"/>
  </si>
  <si>
    <t>年間平均元請け完成工事高（千円）</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</si>
  <si>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</si>
  <si>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</si>
  <si>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技術者数</t>
    <rPh sb="0" eb="3">
      <t>ギジュツシャ</t>
    </rPh>
    <rPh sb="3" eb="4">
      <t>スウ</t>
    </rPh>
    <phoneticPr fontId="4"/>
  </si>
  <si>
    <r>
      <t xml:space="preserve">登録を希望する場合、希望・順位、許可区分、総合評定値、年間平均完成工事高、「B.契約する営業所」の許可区分、年間平均元請け完成工事高、技術職員数欄を入力してください。
</t>
    </r>
    <r>
      <rPr>
        <sz val="10"/>
        <color theme="1" tint="4.9989318521683403E-2"/>
        <rFont val="ＭＳ ゴシック"/>
        <family val="3"/>
        <charset val="128"/>
      </rPr>
      <t>希望・順位欄は、第１希望には「①」、第２希望には「②」…第１０希望には「⑩」をリストから選択してください。
許可区分欄はリストから選択してください。
完成工事高については、消費税を含まない金額を入力してください。</t>
    </r>
    <rPh sb="13" eb="15">
      <t>ジュンイ</t>
    </rPh>
    <rPh sb="67" eb="69">
      <t>ギジュツ</t>
    </rPh>
    <rPh sb="69" eb="71">
      <t>ショクイン</t>
    </rPh>
    <rPh sb="71" eb="72">
      <t>スウ</t>
    </rPh>
    <rPh sb="72" eb="73">
      <t>ラン</t>
    </rPh>
    <phoneticPr fontId="4"/>
  </si>
  <si>
    <t>希望・順位</t>
    <rPh sb="0" eb="2">
      <t>キボウ</t>
    </rPh>
    <rPh sb="3" eb="5">
      <t>ジュンイ</t>
    </rPh>
    <phoneticPr fontId="4"/>
  </si>
  <si>
    <t>@を含む半角文字で入力してください。</t>
    <phoneticPr fontId="4"/>
  </si>
  <si>
    <t>本社（店）と異なる場合のみ、@を含む半角文字で入力してください。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</si>
</sst>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ggge&quot;年&quot;m&quot;月&quot;d&quot;日&quot;"/>
    <numFmt numFmtId="177" formatCode="#,##0_ ;[Red]\-#,##0\ "/>
    <numFmt numFmtId="178" formatCode="&quot;Ver.&quot;yyyymmdd"/>
    <numFmt numFmtId="179" formatCode="\(#\)"/>
    <numFmt numFmtId="180" formatCode="000\-0000"/>
    <numFmt numFmtId="181" formatCode="#,##0_ "/>
    <numFmt numFmtId="182" formatCode="0_);[Red]\(0\)"/>
    <numFmt numFmtId="183" formatCode="0000000"/>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b/>
      <sz val="11"/>
      <color theme="1"/>
      <name val="ＭＳ ゴシック"/>
      <family val="3"/>
      <charset val="128"/>
    </font>
    <font>
      <sz val="1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2"/>
      <color theme="1"/>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0"/>
      <color rgb="FF0D0D0D"/>
      <name val="ＭＳ ゴシック"/>
      <family val="3"/>
      <charset val="128"/>
    </font>
  </fonts>
  <fills count="6">
    <fill>
      <patternFill patternType="none"/>
    </fill>
    <fill>
      <patternFill patternType="gray125"/>
    </fill>
    <fill>
      <patternFill patternType="solid">
        <fgColor rgb="FFCCEDFC"/>
        <bgColor indexed="64"/>
      </patternFill>
    </fill>
    <fill>
      <patternFill patternType="solid">
        <fgColor theme="0" tint="-0.249977111117893"/>
        <bgColor indexed="64"/>
      </patternFill>
    </fill>
    <fill>
      <patternFill patternType="solid">
        <fgColor theme="0"/>
        <bgColor indexed="64"/>
      </patternFill>
    </fill>
    <fill>
      <patternFill patternType="solid">
        <fgColor theme="7" tint="0.79998168889431442"/>
        <bgColor indexed="64"/>
      </patternFill>
    </fill>
  </fills>
  <borders count="68">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auto="1"/>
      </left>
      <right style="hair">
        <color auto="1"/>
      </right>
      <top style="thin">
        <color indexed="64"/>
      </top>
      <bottom style="hair">
        <color auto="1"/>
      </bottom>
      <diagonal/>
    </border>
    <border>
      <left/>
      <right/>
      <top style="hair">
        <color indexed="64"/>
      </top>
      <bottom/>
      <diagonal/>
    </border>
    <border>
      <left style="thin">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style="hair">
        <color auto="1"/>
      </left>
      <right/>
      <top/>
      <bottom/>
      <diagonal/>
    </border>
    <border>
      <left style="hair">
        <color auto="1"/>
      </left>
      <right/>
      <top style="hair">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thin">
        <color indexed="64"/>
      </right>
      <top/>
      <bottom/>
      <diagonal/>
    </border>
    <border>
      <left/>
      <right/>
      <top style="hair">
        <color indexed="64"/>
      </top>
      <bottom style="double">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style="thin">
        <color indexed="64"/>
      </left>
      <right/>
      <top style="hair">
        <color indexed="64"/>
      </top>
      <bottom style="double">
        <color indexed="64"/>
      </bottom>
      <diagonal/>
    </border>
    <border>
      <left style="hair">
        <color indexed="64"/>
      </left>
      <right style="hair">
        <color indexed="64"/>
      </right>
      <top style="hair">
        <color indexed="64"/>
      </top>
      <bottom style="hair">
        <color indexed="64"/>
      </bottom>
      <diagonal/>
    </border>
    <border>
      <left style="hair">
        <color indexed="64"/>
      </left>
      <right/>
      <top style="thin">
        <color auto="1"/>
      </top>
      <bottom/>
      <diagonal/>
    </border>
    <border>
      <left/>
      <right style="hair">
        <color auto="1"/>
      </right>
      <top style="thin">
        <color auto="1"/>
      </top>
      <bottom/>
      <diagonal/>
    </border>
    <border>
      <left style="hair">
        <color indexed="64"/>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hair">
        <color auto="1"/>
      </right>
      <top style="double">
        <color indexed="64"/>
      </top>
      <bottom style="thin">
        <color indexed="64"/>
      </bottom>
      <diagonal/>
    </border>
    <border>
      <left style="hair">
        <color auto="1"/>
      </left>
      <right/>
      <top style="hair">
        <color indexed="64"/>
      </top>
      <bottom style="thin">
        <color indexed="64"/>
      </bottom>
      <diagonal/>
    </border>
    <border>
      <left style="hair">
        <color auto="1"/>
      </left>
      <right style="hair">
        <color auto="1"/>
      </right>
      <top style="thin">
        <color indexed="64"/>
      </top>
      <bottom style="hair">
        <color indexed="64"/>
      </bottom>
      <diagonal/>
    </border>
    <border>
      <left style="hair">
        <color auto="1"/>
      </left>
      <right style="hair">
        <color auto="1"/>
      </right>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thin">
        <color indexed="64"/>
      </right>
      <top style="thin">
        <color indexed="64"/>
      </top>
      <bottom style="hair">
        <color auto="1"/>
      </bottom>
      <diagonal/>
    </border>
    <border>
      <left style="thin">
        <color indexed="64"/>
      </left>
      <right style="hair">
        <color auto="1"/>
      </right>
      <top style="hair">
        <color auto="1"/>
      </top>
      <bottom style="hair">
        <color auto="1"/>
      </bottom>
      <diagonal/>
    </border>
    <border>
      <left style="thin">
        <color indexed="64"/>
      </left>
      <right style="hair">
        <color auto="1"/>
      </right>
      <top style="hair">
        <color auto="1"/>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double">
        <color indexed="64"/>
      </bottom>
      <diagonal/>
    </border>
    <border>
      <left style="thin">
        <color indexed="64"/>
      </left>
      <right style="thin">
        <color indexed="64"/>
      </right>
      <top style="thin">
        <color indexed="64"/>
      </top>
      <bottom style="double">
        <color indexed="64"/>
      </bottom>
      <diagonal/>
    </border>
    <border>
      <left style="hair">
        <color auto="1"/>
      </left>
      <right/>
      <top style="double">
        <color indexed="64"/>
      </top>
      <bottom style="thin">
        <color indexed="64"/>
      </bottom>
      <diagonal/>
    </border>
    <border>
      <left style="hair">
        <color auto="1"/>
      </left>
      <right style="hair">
        <color indexed="64"/>
      </right>
      <top style="thin">
        <color indexed="64"/>
      </top>
      <bottom/>
      <diagonal/>
    </border>
    <border>
      <left style="hair">
        <color auto="1"/>
      </left>
      <right style="hair">
        <color indexed="64"/>
      </right>
      <top/>
      <bottom style="thin">
        <color indexed="64"/>
      </bottom>
      <diagonal/>
    </border>
    <border>
      <left/>
      <right style="thin">
        <color indexed="64"/>
      </right>
      <top style="double">
        <color indexed="64"/>
      </top>
      <bottom style="thin">
        <color indexed="64"/>
      </bottom>
      <diagonal/>
    </border>
  </borders>
  <cellStyleXfs count="8">
    <xf numFmtId="0" fontId="0" fillId="0" borderId="0">
      <alignment vertical="center"/>
    </xf>
    <xf numFmtId="0" fontId="2" fillId="0" borderId="0">
      <alignment vertical="center"/>
    </xf>
    <xf numFmtId="0" fontId="6" fillId="0" borderId="0">
      <alignment vertical="center"/>
    </xf>
    <xf numFmtId="0" fontId="8"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lignment vertical="center"/>
    </xf>
    <xf numFmtId="38" fontId="10" fillId="0" borderId="0" applyFont="0" applyFill="0" applyBorder="0" applyAlignment="0" applyProtection="0">
      <alignment vertical="center"/>
    </xf>
  </cellStyleXfs>
  <cellXfs count="389">
    <xf numFmtId="0" fontId="0" fillId="0" borderId="0" xfId="0">
      <alignment vertical="center"/>
    </xf>
    <xf numFmtId="0" fontId="3" fillId="0" borderId="0" xfId="2" applyFont="1">
      <alignment vertical="center"/>
    </xf>
    <xf numFmtId="38" fontId="3" fillId="2" borderId="29" xfId="1" applyNumberFormat="1" applyFont="1" applyFill="1" applyBorder="1" applyAlignment="1" applyProtection="1">
      <alignment horizontal="right" vertical="center"/>
      <protection locked="0"/>
    </xf>
    <xf numFmtId="0" fontId="3" fillId="0" borderId="0" xfId="6" applyFont="1" applyProtection="1">
      <alignment vertical="center"/>
    </xf>
    <xf numFmtId="0" fontId="7" fillId="0" borderId="0" xfId="2" applyFont="1" applyProtection="1">
      <alignment vertical="center"/>
    </xf>
    <xf numFmtId="0" fontId="3" fillId="0" borderId="0" xfId="2" applyFont="1" applyProtection="1">
      <alignment vertical="center"/>
    </xf>
    <xf numFmtId="178" fontId="3" fillId="0" borderId="0" xfId="1" applyNumberFormat="1" applyFont="1" applyAlignment="1" applyProtection="1">
      <alignment vertical="top"/>
    </xf>
    <xf numFmtId="178" fontId="6" fillId="0" borderId="0" xfId="1" applyNumberFormat="1" applyFont="1" applyAlignment="1" applyProtection="1">
      <alignment vertical="top"/>
    </xf>
    <xf numFmtId="0" fontId="12" fillId="0" borderId="0" xfId="2" applyFont="1" applyProtection="1">
      <alignment vertical="center"/>
    </xf>
    <xf numFmtId="0" fontId="3" fillId="0" borderId="0" xfId="1" applyFont="1" applyProtection="1">
      <alignment vertical="center"/>
    </xf>
    <xf numFmtId="0" fontId="18" fillId="0" borderId="18" xfId="2" applyFont="1" applyBorder="1" applyProtection="1">
      <alignment vertical="center"/>
    </xf>
    <xf numFmtId="0" fontId="18" fillId="0" borderId="19" xfId="2" applyFont="1" applyBorder="1" applyProtection="1">
      <alignment vertical="center"/>
    </xf>
    <xf numFmtId="0" fontId="18" fillId="0" borderId="21" xfId="2" applyFont="1" applyBorder="1" applyProtection="1">
      <alignment vertical="center"/>
    </xf>
    <xf numFmtId="49" fontId="3" fillId="0" borderId="0" xfId="1" applyNumberFormat="1" applyFont="1" applyProtection="1">
      <alignment vertical="center"/>
    </xf>
    <xf numFmtId="0" fontId="18" fillId="0" borderId="22" xfId="2" applyFont="1" applyBorder="1" applyProtection="1">
      <alignment vertical="center"/>
    </xf>
    <xf numFmtId="0" fontId="18" fillId="0" borderId="0" xfId="2" applyFont="1" applyProtection="1">
      <alignment vertical="center"/>
    </xf>
    <xf numFmtId="0" fontId="18" fillId="0" borderId="24" xfId="2" applyFont="1" applyBorder="1" applyProtection="1">
      <alignment vertical="center"/>
    </xf>
    <xf numFmtId="0" fontId="18" fillId="0" borderId="20" xfId="2" applyFont="1" applyBorder="1" applyProtection="1">
      <alignment vertical="center"/>
    </xf>
    <xf numFmtId="0" fontId="18" fillId="0" borderId="16" xfId="2" applyFont="1" applyBorder="1" applyProtection="1">
      <alignment vertical="center"/>
    </xf>
    <xf numFmtId="0" fontId="18" fillId="0" borderId="17" xfId="2" applyFont="1" applyBorder="1" applyProtection="1">
      <alignment vertical="center"/>
    </xf>
    <xf numFmtId="0" fontId="15" fillId="0" borderId="22" xfId="0" applyFont="1" applyBorder="1" applyProtection="1">
      <alignment vertical="center"/>
    </xf>
    <xf numFmtId="0" fontId="15" fillId="0" borderId="0" xfId="0" applyFont="1" applyProtection="1">
      <alignment vertical="center"/>
    </xf>
    <xf numFmtId="0" fontId="3" fillId="0" borderId="19" xfId="0" applyFont="1" applyBorder="1" applyProtection="1">
      <alignment vertical="center"/>
    </xf>
    <xf numFmtId="0" fontId="3" fillId="0" borderId="21" xfId="0" applyFont="1" applyBorder="1" applyProtection="1">
      <alignment vertical="center"/>
    </xf>
    <xf numFmtId="179" fontId="3" fillId="0" borderId="22" xfId="0" applyNumberFormat="1" applyFont="1" applyBorder="1" applyProtection="1">
      <alignment vertical="center"/>
    </xf>
    <xf numFmtId="179" fontId="3" fillId="0" borderId="0" xfId="0" applyNumberFormat="1" applyFont="1" applyProtection="1">
      <alignment vertical="center"/>
    </xf>
    <xf numFmtId="0" fontId="16" fillId="0" borderId="0" xfId="0" applyFont="1" applyAlignment="1" applyProtection="1">
      <alignment horizontal="right" vertical="top"/>
    </xf>
    <xf numFmtId="0" fontId="3" fillId="0" borderId="24" xfId="0" applyFont="1" applyBorder="1" applyProtection="1">
      <alignment vertical="center"/>
    </xf>
    <xf numFmtId="0" fontId="3" fillId="0" borderId="22" xfId="0" applyFont="1" applyBorder="1" applyProtection="1">
      <alignment vertical="center"/>
    </xf>
    <xf numFmtId="176" fontId="16" fillId="0" borderId="0" xfId="0" applyNumberFormat="1" applyFont="1" applyAlignment="1" applyProtection="1">
      <alignment vertical="top"/>
    </xf>
    <xf numFmtId="0" fontId="14" fillId="0" borderId="24" xfId="0" applyFont="1" applyBorder="1" applyAlignment="1" applyProtection="1">
      <alignment vertical="top"/>
    </xf>
    <xf numFmtId="49" fontId="16" fillId="0" borderId="0" xfId="0" applyNumberFormat="1" applyFont="1" applyAlignment="1" applyProtection="1">
      <alignment horizontal="right" vertical="top"/>
    </xf>
    <xf numFmtId="0" fontId="3" fillId="0" borderId="0" xfId="2" applyFont="1" applyAlignment="1" applyProtection="1">
      <alignment horizontal="right" vertical="center"/>
    </xf>
    <xf numFmtId="49" fontId="19" fillId="0" borderId="0" xfId="0" applyNumberFormat="1" applyFont="1" applyAlignment="1" applyProtection="1">
      <alignment vertical="top"/>
    </xf>
    <xf numFmtId="181" fontId="19" fillId="0" borderId="0" xfId="0" applyNumberFormat="1" applyFont="1" applyAlignment="1" applyProtection="1">
      <alignment vertical="top"/>
    </xf>
    <xf numFmtId="0" fontId="3" fillId="0" borderId="22" xfId="2" applyFont="1" applyBorder="1" applyProtection="1">
      <alignment vertical="center"/>
    </xf>
    <xf numFmtId="0" fontId="21" fillId="0" borderId="0" xfId="0" applyFont="1" applyAlignment="1" applyProtection="1">
      <alignment vertical="top"/>
    </xf>
    <xf numFmtId="0" fontId="19" fillId="0" borderId="24" xfId="0" applyFont="1" applyBorder="1" applyAlignment="1" applyProtection="1">
      <alignment vertical="top"/>
    </xf>
    <xf numFmtId="0" fontId="3" fillId="0" borderId="20" xfId="0" applyFont="1" applyBorder="1" applyProtection="1">
      <alignment vertical="center"/>
    </xf>
    <xf numFmtId="0" fontId="3" fillId="0" borderId="16" xfId="0" applyFont="1" applyBorder="1" applyProtection="1">
      <alignment vertical="center"/>
    </xf>
    <xf numFmtId="0" fontId="14" fillId="0" borderId="16" xfId="0" applyFont="1" applyBorder="1" applyAlignment="1" applyProtection="1">
      <alignment vertical="top"/>
    </xf>
    <xf numFmtId="49" fontId="14" fillId="0" borderId="16" xfId="0" applyNumberFormat="1" applyFont="1" applyBorder="1" applyAlignment="1" applyProtection="1">
      <alignment vertical="top"/>
    </xf>
    <xf numFmtId="0" fontId="3" fillId="0" borderId="17" xfId="0" applyFont="1" applyBorder="1" applyProtection="1">
      <alignment vertical="center"/>
    </xf>
    <xf numFmtId="49" fontId="14" fillId="0" borderId="0" xfId="0" applyNumberFormat="1" applyFont="1" applyAlignment="1" applyProtection="1">
      <alignment vertical="top"/>
    </xf>
    <xf numFmtId="0" fontId="14" fillId="0" borderId="0" xfId="0" applyFont="1" applyAlignment="1" applyProtection="1">
      <alignment vertical="top"/>
    </xf>
    <xf numFmtId="49" fontId="3" fillId="0" borderId="0" xfId="2" applyNumberFormat="1" applyFont="1" applyProtection="1">
      <alignment vertical="center"/>
    </xf>
    <xf numFmtId="0" fontId="16" fillId="0" borderId="0" xfId="0" applyFont="1" applyProtection="1">
      <alignment vertical="center"/>
    </xf>
    <xf numFmtId="0" fontId="3" fillId="0" borderId="0" xfId="0" applyFont="1" applyAlignment="1" applyProtection="1">
      <alignment vertical="top"/>
    </xf>
    <xf numFmtId="49" fontId="16" fillId="0" borderId="0" xfId="0" applyNumberFormat="1" applyFont="1" applyAlignment="1" applyProtection="1">
      <alignment vertical="top"/>
    </xf>
    <xf numFmtId="181" fontId="16" fillId="0" borderId="0" xfId="0" applyNumberFormat="1" applyFont="1" applyAlignment="1" applyProtection="1">
      <alignment vertical="top"/>
    </xf>
    <xf numFmtId="0" fontId="16" fillId="0" borderId="16" xfId="0" applyFont="1" applyBorder="1" applyAlignment="1" applyProtection="1">
      <alignment horizontal="right" vertical="top"/>
    </xf>
    <xf numFmtId="0" fontId="16" fillId="0" borderId="16" xfId="0" applyFont="1" applyBorder="1" applyAlignment="1" applyProtection="1">
      <alignment vertical="top"/>
    </xf>
    <xf numFmtId="49" fontId="16" fillId="0" borderId="16" xfId="0" applyNumberFormat="1" applyFont="1" applyBorder="1" applyAlignment="1" applyProtection="1">
      <alignment vertical="top"/>
    </xf>
    <xf numFmtId="181" fontId="16" fillId="0" borderId="16" xfId="0" applyNumberFormat="1" applyFont="1" applyBorder="1" applyAlignment="1" applyProtection="1">
      <alignment vertical="top"/>
    </xf>
    <xf numFmtId="49" fontId="3" fillId="0" borderId="0" xfId="0" applyNumberFormat="1" applyFont="1" applyProtection="1">
      <alignment vertical="center"/>
    </xf>
    <xf numFmtId="177" fontId="3" fillId="0" borderId="0" xfId="2" applyNumberFormat="1" applyFont="1" applyProtection="1">
      <alignment vertical="center"/>
    </xf>
    <xf numFmtId="0" fontId="17" fillId="0" borderId="22" xfId="0" applyFont="1" applyBorder="1" applyProtection="1">
      <alignment vertical="center"/>
    </xf>
    <xf numFmtId="0" fontId="17" fillId="0" borderId="0" xfId="0" applyFont="1" applyProtection="1">
      <alignment vertical="center"/>
    </xf>
    <xf numFmtId="49" fontId="3" fillId="0" borderId="19" xfId="0" applyNumberFormat="1" applyFont="1" applyBorder="1" applyProtection="1">
      <alignment vertical="center"/>
    </xf>
    <xf numFmtId="177" fontId="3" fillId="0" borderId="19" xfId="0" applyNumberFormat="1" applyFont="1" applyBorder="1" applyProtection="1">
      <alignment vertical="center"/>
    </xf>
    <xf numFmtId="177" fontId="16" fillId="0" borderId="0" xfId="0" applyNumberFormat="1" applyFont="1" applyAlignment="1" applyProtection="1">
      <alignment vertical="top"/>
    </xf>
    <xf numFmtId="181" fontId="14" fillId="0" borderId="16" xfId="0" applyNumberFormat="1" applyFont="1" applyBorder="1" applyAlignment="1" applyProtection="1">
      <alignment vertical="top"/>
    </xf>
    <xf numFmtId="181" fontId="14" fillId="0" borderId="0" xfId="0" applyNumberFormat="1" applyFont="1" applyAlignment="1" applyProtection="1">
      <alignment vertical="top"/>
    </xf>
    <xf numFmtId="181" fontId="3" fillId="0" borderId="0" xfId="0" applyNumberFormat="1" applyFont="1" applyProtection="1">
      <alignment vertical="center"/>
    </xf>
    <xf numFmtId="0" fontId="19" fillId="0" borderId="0" xfId="0" applyFont="1" applyProtection="1">
      <alignment vertical="center"/>
    </xf>
    <xf numFmtId="0" fontId="3" fillId="0" borderId="24" xfId="2" applyFont="1" applyBorder="1" applyProtection="1">
      <alignment vertical="center"/>
    </xf>
    <xf numFmtId="49" fontId="19" fillId="0" borderId="0" xfId="0" applyNumberFormat="1" applyFont="1" applyAlignment="1" applyProtection="1">
      <alignment horizontal="right" vertical="top"/>
    </xf>
    <xf numFmtId="177" fontId="14" fillId="0" borderId="16" xfId="0" applyNumberFormat="1" applyFont="1" applyBorder="1" applyAlignment="1" applyProtection="1">
      <alignment vertical="top"/>
    </xf>
    <xf numFmtId="177" fontId="14" fillId="0" borderId="0" xfId="0" applyNumberFormat="1" applyFont="1" applyAlignment="1" applyProtection="1">
      <alignment vertical="top"/>
    </xf>
    <xf numFmtId="0" fontId="15" fillId="0" borderId="20" xfId="0" applyFont="1" applyBorder="1" applyAlignment="1" applyProtection="1">
      <alignment horizontal="left" vertical="center" indent="1"/>
    </xf>
    <xf numFmtId="0" fontId="3" fillId="0" borderId="16" xfId="2" applyFont="1" applyBorder="1" applyProtection="1">
      <alignment vertical="center"/>
    </xf>
    <xf numFmtId="176" fontId="3" fillId="0" borderId="19" xfId="0" applyNumberFormat="1" applyFont="1" applyBorder="1" applyProtection="1">
      <alignment vertical="center"/>
    </xf>
    <xf numFmtId="49" fontId="3" fillId="0" borderId="21" xfId="0" applyNumberFormat="1" applyFont="1" applyBorder="1" applyProtection="1">
      <alignment vertical="center"/>
    </xf>
    <xf numFmtId="182" fontId="3" fillId="0" borderId="0" xfId="1" applyNumberFormat="1" applyFont="1" applyProtection="1">
      <alignment vertical="center"/>
    </xf>
    <xf numFmtId="180" fontId="3" fillId="0" borderId="0" xfId="0" applyNumberFormat="1" applyFont="1" applyProtection="1">
      <alignment vertical="center"/>
    </xf>
    <xf numFmtId="179" fontId="3" fillId="0" borderId="0" xfId="0" applyNumberFormat="1" applyFont="1" applyAlignment="1" applyProtection="1">
      <alignment vertical="top"/>
    </xf>
    <xf numFmtId="0" fontId="3" fillId="0" borderId="0" xfId="2" applyFont="1" applyAlignment="1" applyProtection="1">
      <alignment vertical="top"/>
    </xf>
    <xf numFmtId="176" fontId="19" fillId="0" borderId="0" xfId="0" applyNumberFormat="1" applyFont="1" applyAlignment="1" applyProtection="1">
      <alignment horizontal="right" vertical="top"/>
    </xf>
    <xf numFmtId="181" fontId="3" fillId="0" borderId="0" xfId="1" applyNumberFormat="1" applyFont="1" applyAlignment="1" applyProtection="1">
      <alignment horizontal="right" vertical="center"/>
    </xf>
    <xf numFmtId="177" fontId="3" fillId="0" borderId="0" xfId="1" applyNumberFormat="1" applyFont="1" applyAlignment="1" applyProtection="1">
      <alignment horizontal="right" vertical="center"/>
    </xf>
    <xf numFmtId="49" fontId="3" fillId="0" borderId="23" xfId="0" applyNumberFormat="1" applyFont="1" applyBorder="1" applyProtection="1">
      <alignment vertical="center"/>
    </xf>
    <xf numFmtId="49" fontId="3" fillId="0" borderId="1" xfId="0" applyNumberFormat="1" applyFont="1" applyBorder="1" applyProtection="1">
      <alignment vertical="center"/>
    </xf>
    <xf numFmtId="49" fontId="3" fillId="0" borderId="2" xfId="0" applyNumberFormat="1" applyFont="1" applyBorder="1" applyProtection="1">
      <alignment vertical="center"/>
    </xf>
    <xf numFmtId="179" fontId="3" fillId="0" borderId="24" xfId="0" applyNumberFormat="1" applyFont="1" applyBorder="1" applyProtection="1">
      <alignment vertical="center"/>
    </xf>
    <xf numFmtId="49" fontId="3" fillId="3" borderId="13" xfId="0" applyNumberFormat="1" applyFont="1" applyFill="1" applyBorder="1" applyProtection="1">
      <alignment vertical="center"/>
    </xf>
    <xf numFmtId="49" fontId="3" fillId="3" borderId="4" xfId="0" applyNumberFormat="1" applyFont="1" applyFill="1" applyBorder="1" applyProtection="1">
      <alignment vertical="center"/>
    </xf>
    <xf numFmtId="49" fontId="3" fillId="3" borderId="6" xfId="0" applyNumberFormat="1" applyFont="1" applyFill="1" applyBorder="1" applyProtection="1">
      <alignment vertical="center"/>
    </xf>
    <xf numFmtId="0" fontId="20" fillId="0" borderId="24" xfId="0" applyFont="1" applyBorder="1" applyProtection="1">
      <alignment vertical="center"/>
    </xf>
    <xf numFmtId="0" fontId="20" fillId="0" borderId="10" xfId="0" applyFont="1" applyBorder="1" applyProtection="1">
      <alignment vertical="center"/>
    </xf>
    <xf numFmtId="0" fontId="20" fillId="0" borderId="17" xfId="0" applyFont="1" applyBorder="1" applyProtection="1">
      <alignment vertical="center"/>
    </xf>
    <xf numFmtId="0" fontId="3" fillId="0" borderId="0" xfId="0" applyFont="1" applyAlignment="1" applyProtection="1">
      <alignment horizontal="left" vertical="top"/>
    </xf>
    <xf numFmtId="0" fontId="16" fillId="0" borderId="0" xfId="0" applyFont="1" applyAlignment="1" applyProtection="1">
      <alignment horizontal="left" vertical="top"/>
    </xf>
    <xf numFmtId="177" fontId="3" fillId="0" borderId="0" xfId="1" applyNumberFormat="1" applyFont="1" applyAlignment="1" applyProtection="1">
      <alignment vertical="top"/>
    </xf>
    <xf numFmtId="177" fontId="3" fillId="0" borderId="0" xfId="1" applyNumberFormat="1" applyFont="1" applyProtection="1">
      <alignment vertical="center"/>
    </xf>
    <xf numFmtId="181" fontId="3" fillId="0" borderId="0" xfId="1" applyNumberFormat="1" applyFont="1" applyProtection="1">
      <alignment vertical="center"/>
    </xf>
    <xf numFmtId="176" fontId="14" fillId="0" borderId="16" xfId="0" applyNumberFormat="1" applyFont="1" applyBorder="1" applyAlignment="1" applyProtection="1">
      <alignment vertical="top"/>
    </xf>
    <xf numFmtId="176" fontId="14" fillId="0" borderId="0" xfId="0" applyNumberFormat="1" applyFont="1" applyAlignment="1" applyProtection="1">
      <alignment vertical="top"/>
    </xf>
    <xf numFmtId="176" fontId="3" fillId="0" borderId="0" xfId="0" applyNumberFormat="1" applyFont="1" applyProtection="1">
      <alignment vertical="center"/>
    </xf>
    <xf numFmtId="177" fontId="3" fillId="0" borderId="0" xfId="0" applyNumberFormat="1" applyFont="1" applyProtection="1">
      <alignment vertical="center"/>
    </xf>
    <xf numFmtId="49" fontId="3" fillId="0" borderId="20" xfId="2" applyNumberFormat="1" applyFont="1" applyBorder="1" applyProtection="1">
      <alignment vertical="center"/>
    </xf>
    <xf numFmtId="176" fontId="3" fillId="0" borderId="16" xfId="2" applyNumberFormat="1" applyFont="1" applyBorder="1" applyProtection="1">
      <alignment vertical="center"/>
    </xf>
    <xf numFmtId="49" fontId="15" fillId="0" borderId="0" xfId="0" applyNumberFormat="1" applyFont="1" applyProtection="1">
      <alignment vertical="center"/>
    </xf>
    <xf numFmtId="0" fontId="3" fillId="0" borderId="21" xfId="2" applyFont="1" applyBorder="1" applyProtection="1">
      <alignment vertical="center"/>
    </xf>
    <xf numFmtId="177" fontId="3" fillId="0" borderId="58" xfId="2" applyNumberFormat="1" applyFont="1" applyBorder="1" applyAlignment="1" applyProtection="1">
      <alignment horizontal="center" vertical="center"/>
    </xf>
    <xf numFmtId="177" fontId="13" fillId="4" borderId="22" xfId="0" applyNumberFormat="1" applyFont="1" applyFill="1" applyBorder="1" applyProtection="1">
      <alignment vertical="center"/>
    </xf>
    <xf numFmtId="0" fontId="13" fillId="4" borderId="32" xfId="0" applyFont="1" applyFill="1" applyBorder="1" applyProtection="1">
      <alignment vertical="center"/>
    </xf>
    <xf numFmtId="0" fontId="13" fillId="4" borderId="33" xfId="0" applyFont="1" applyFill="1" applyBorder="1" applyProtection="1">
      <alignment vertical="center"/>
    </xf>
    <xf numFmtId="177" fontId="13" fillId="4" borderId="24" xfId="0" applyNumberFormat="1" applyFont="1" applyFill="1" applyBorder="1" applyAlignment="1" applyProtection="1">
      <alignment horizontal="left" vertical="center"/>
    </xf>
    <xf numFmtId="0" fontId="13" fillId="4" borderId="14" xfId="0" applyFont="1" applyFill="1" applyBorder="1" applyProtection="1">
      <alignment vertical="center"/>
    </xf>
    <xf numFmtId="0" fontId="13" fillId="4" borderId="8" xfId="0" applyFont="1" applyFill="1" applyBorder="1" applyProtection="1">
      <alignment vertical="center"/>
    </xf>
    <xf numFmtId="0" fontId="13" fillId="4" borderId="27" xfId="0" applyFont="1" applyFill="1" applyBorder="1" applyProtection="1">
      <alignment vertical="center"/>
    </xf>
    <xf numFmtId="0" fontId="13" fillId="4" borderId="26" xfId="0" applyFont="1" applyFill="1" applyBorder="1" applyProtection="1">
      <alignment vertical="center"/>
    </xf>
    <xf numFmtId="177" fontId="3" fillId="4" borderId="24" xfId="1" applyNumberFormat="1" applyFont="1" applyFill="1" applyBorder="1" applyProtection="1">
      <alignment vertical="center"/>
    </xf>
    <xf numFmtId="0" fontId="13" fillId="4" borderId="42" xfId="0" applyFont="1" applyFill="1" applyBorder="1" applyProtection="1">
      <alignment vertical="center"/>
    </xf>
    <xf numFmtId="0" fontId="13" fillId="4" borderId="39" xfId="0" applyFont="1" applyFill="1" applyBorder="1" applyProtection="1">
      <alignment vertical="center"/>
    </xf>
    <xf numFmtId="0" fontId="13" fillId="4" borderId="62" xfId="0" applyFont="1" applyFill="1" applyBorder="1" applyProtection="1">
      <alignment vertical="center"/>
    </xf>
    <xf numFmtId="0" fontId="3" fillId="0" borderId="19" xfId="2" applyFont="1" applyBorder="1" applyProtection="1">
      <alignment vertical="center"/>
    </xf>
    <xf numFmtId="0" fontId="3" fillId="0" borderId="20" xfId="2" applyFont="1" applyBorder="1" applyProtection="1">
      <alignment vertical="center"/>
    </xf>
    <xf numFmtId="0" fontId="3" fillId="0" borderId="17" xfId="2" applyFont="1" applyBorder="1" applyProtection="1">
      <alignment vertical="center"/>
    </xf>
    <xf numFmtId="0" fontId="15" fillId="0" borderId="20" xfId="0" applyFont="1" applyBorder="1" applyProtection="1">
      <alignment vertical="center"/>
    </xf>
    <xf numFmtId="176" fontId="3" fillId="0" borderId="0" xfId="2" applyNumberFormat="1" applyFont="1" applyProtection="1">
      <alignment vertical="center"/>
    </xf>
    <xf numFmtId="181" fontId="3" fillId="0" borderId="0" xfId="2" applyNumberFormat="1" applyFont="1" applyProtection="1">
      <alignment vertical="center"/>
    </xf>
    <xf numFmtId="181" fontId="3" fillId="0" borderId="19" xfId="0" applyNumberFormat="1" applyFont="1" applyBorder="1" applyProtection="1">
      <alignment vertical="center"/>
    </xf>
    <xf numFmtId="49" fontId="3" fillId="0" borderId="0" xfId="0" applyNumberFormat="1" applyFont="1" applyAlignment="1" applyProtection="1">
      <alignment horizontal="right" vertical="center"/>
    </xf>
    <xf numFmtId="0" fontId="3" fillId="0" borderId="53" xfId="2" applyFont="1" applyBorder="1" applyAlignment="1" applyProtection="1">
      <alignment horizontal="center" vertical="center"/>
    </xf>
    <xf numFmtId="49" fontId="3" fillId="0" borderId="25" xfId="0" applyNumberFormat="1" applyFont="1" applyBorder="1" applyAlignment="1" applyProtection="1">
      <alignment horizontal="center" vertical="center"/>
    </xf>
    <xf numFmtId="0" fontId="3" fillId="0" borderId="3" xfId="2" applyFont="1" applyBorder="1" applyProtection="1">
      <alignment vertical="center"/>
    </xf>
    <xf numFmtId="0" fontId="3" fillId="0" borderId="4" xfId="2" applyFont="1" applyBorder="1" applyProtection="1">
      <alignment vertical="center"/>
    </xf>
    <xf numFmtId="0" fontId="3" fillId="0" borderId="5" xfId="2" applyFont="1" applyBorder="1" applyProtection="1">
      <alignment vertical="center"/>
    </xf>
    <xf numFmtId="0" fontId="3" fillId="5" borderId="0" xfId="2" applyFont="1" applyFill="1" applyProtection="1">
      <alignment vertical="center"/>
    </xf>
    <xf numFmtId="49" fontId="3" fillId="0" borderId="14" xfId="0" applyNumberFormat="1" applyFont="1" applyBorder="1" applyAlignment="1" applyProtection="1">
      <alignment horizontal="center" vertical="center"/>
    </xf>
    <xf numFmtId="0" fontId="3" fillId="0" borderId="7" xfId="2" applyFont="1" applyBorder="1" applyProtection="1">
      <alignment vertical="center"/>
    </xf>
    <xf numFmtId="0" fontId="3" fillId="0" borderId="8" xfId="2" applyFont="1" applyBorder="1" applyProtection="1">
      <alignment vertical="center"/>
    </xf>
    <xf numFmtId="0" fontId="3" fillId="0" borderId="9" xfId="2" applyFont="1" applyBorder="1" applyProtection="1">
      <alignment vertical="center"/>
    </xf>
    <xf numFmtId="49" fontId="3" fillId="0" borderId="42" xfId="0" applyNumberFormat="1" applyFont="1" applyBorder="1" applyAlignment="1" applyProtection="1">
      <alignment horizontal="center" vertical="center"/>
    </xf>
    <xf numFmtId="0" fontId="3" fillId="0" borderId="40" xfId="2" applyFont="1" applyBorder="1" applyProtection="1">
      <alignment vertical="center"/>
    </xf>
    <xf numFmtId="0" fontId="3" fillId="0" borderId="39" xfId="2" applyFont="1" applyBorder="1" applyProtection="1">
      <alignment vertical="center"/>
    </xf>
    <xf numFmtId="0" fontId="3" fillId="0" borderId="41" xfId="2" applyFont="1" applyBorder="1" applyProtection="1">
      <alignment vertical="center"/>
    </xf>
    <xf numFmtId="38" fontId="13" fillId="3" borderId="64" xfId="0" applyNumberFormat="1" applyFont="1" applyFill="1" applyBorder="1" applyAlignment="1" applyProtection="1">
      <alignment horizontal="right" vertical="center"/>
    </xf>
    <xf numFmtId="176" fontId="3" fillId="0" borderId="16" xfId="0" applyNumberFormat="1" applyFont="1" applyBorder="1" applyProtection="1">
      <alignment vertical="center"/>
    </xf>
    <xf numFmtId="0" fontId="3" fillId="0" borderId="0" xfId="1" applyNumberFormat="1" applyFont="1" applyAlignment="1" applyProtection="1">
      <alignment horizontal="left" vertical="center"/>
    </xf>
    <xf numFmtId="38" fontId="3" fillId="2" borderId="60" xfId="1" applyNumberFormat="1" applyFont="1" applyFill="1" applyBorder="1" applyAlignment="1" applyProtection="1">
      <alignment horizontal="right" vertical="center"/>
      <protection locked="0"/>
    </xf>
    <xf numFmtId="38" fontId="3" fillId="2" borderId="61" xfId="1" applyNumberFormat="1" applyFont="1" applyFill="1" applyBorder="1" applyAlignment="1" applyProtection="1">
      <alignment horizontal="right" vertical="center"/>
      <protection locked="0"/>
    </xf>
    <xf numFmtId="38" fontId="13" fillId="2" borderId="34" xfId="1" applyNumberFormat="1" applyFont="1" applyFill="1" applyBorder="1" applyAlignment="1" applyProtection="1">
      <alignment horizontal="right" vertical="center"/>
      <protection locked="0"/>
    </xf>
    <xf numFmtId="38" fontId="13" fillId="2" borderId="51" xfId="1" applyNumberFormat="1" applyFont="1" applyFill="1" applyBorder="1" applyAlignment="1" applyProtection="1">
      <alignment horizontal="right" vertical="center"/>
      <protection locked="0"/>
    </xf>
    <xf numFmtId="38" fontId="13" fillId="2" borderId="52" xfId="0" applyNumberFormat="1" applyFont="1" applyFill="1" applyBorder="1" applyAlignment="1" applyProtection="1">
      <alignment horizontal="right" vertical="center"/>
      <protection locked="0"/>
    </xf>
    <xf numFmtId="38" fontId="13" fillId="2" borderId="35" xfId="1" applyNumberFormat="1" applyFont="1" applyFill="1" applyBorder="1" applyAlignment="1" applyProtection="1">
      <alignment horizontal="right" vertical="center"/>
      <protection locked="0"/>
    </xf>
    <xf numFmtId="49" fontId="13" fillId="2" borderId="46" xfId="1" applyNumberFormat="1" applyFont="1" applyFill="1" applyBorder="1" applyAlignment="1" applyProtection="1">
      <alignment horizontal="left" vertical="center"/>
      <protection locked="0"/>
    </xf>
    <xf numFmtId="38" fontId="13" fillId="2" borderId="43" xfId="0" applyNumberFormat="1" applyFont="1" applyFill="1" applyBorder="1" applyAlignment="1" applyProtection="1">
      <alignment horizontal="right" vertical="center"/>
      <protection locked="0"/>
    </xf>
    <xf numFmtId="38" fontId="13" fillId="2" borderId="7" xfId="1" applyNumberFormat="1" applyFont="1" applyFill="1" applyBorder="1" applyAlignment="1" applyProtection="1">
      <alignment horizontal="right" vertical="center"/>
      <protection locked="0"/>
    </xf>
    <xf numFmtId="38" fontId="13" fillId="2" borderId="57" xfId="0" applyNumberFormat="1" applyFont="1" applyFill="1" applyBorder="1" applyAlignment="1" applyProtection="1">
      <alignment horizontal="right" vertical="center"/>
      <protection locked="0"/>
    </xf>
    <xf numFmtId="0" fontId="3" fillId="0" borderId="50" xfId="2" applyFont="1" applyBorder="1" applyAlignment="1" applyProtection="1">
      <alignment vertical="center"/>
    </xf>
    <xf numFmtId="38" fontId="13" fillId="2" borderId="46" xfId="0" applyNumberFormat="1" applyFont="1" applyFill="1" applyBorder="1" applyAlignment="1" applyProtection="1">
      <alignment horizontal="right" vertical="center"/>
      <protection locked="0"/>
    </xf>
    <xf numFmtId="38" fontId="13" fillId="2" borderId="35" xfId="0" applyNumberFormat="1" applyFont="1" applyFill="1" applyBorder="1" applyAlignment="1" applyProtection="1">
      <alignment horizontal="right" vertical="center"/>
      <protection locked="0"/>
    </xf>
    <xf numFmtId="38" fontId="13" fillId="0" borderId="22" xfId="0" applyNumberFormat="1" applyFont="1" applyFill="1" applyBorder="1" applyAlignment="1" applyProtection="1">
      <alignment vertical="center"/>
    </xf>
    <xf numFmtId="49" fontId="13" fillId="0" borderId="22" xfId="0" applyNumberFormat="1" applyFont="1" applyFill="1" applyBorder="1" applyAlignment="1" applyProtection="1">
      <alignment horizontal="left" vertical="center"/>
    </xf>
    <xf numFmtId="38" fontId="13" fillId="2" borderId="64" xfId="0" applyNumberFormat="1" applyFont="1" applyFill="1" applyBorder="1" applyAlignment="1" applyProtection="1">
      <alignment horizontal="right" vertical="center"/>
      <protection locked="0"/>
    </xf>
    <xf numFmtId="0" fontId="19" fillId="0" borderId="0" xfId="0" quotePrefix="1" applyFont="1" applyAlignment="1" applyProtection="1">
      <alignment vertical="top"/>
    </xf>
    <xf numFmtId="0" fontId="13" fillId="3" borderId="40" xfId="1" applyNumberFormat="1" applyFont="1" applyFill="1" applyBorder="1" applyAlignment="1" applyProtection="1">
      <alignment horizontal="left" vertical="center"/>
    </xf>
    <xf numFmtId="38" fontId="13" fillId="0" borderId="64" xfId="0" applyNumberFormat="1" applyFont="1" applyBorder="1" applyAlignment="1" applyProtection="1">
      <alignment horizontal="right" vertical="center"/>
    </xf>
    <xf numFmtId="38" fontId="13" fillId="2" borderId="7" xfId="0" applyNumberFormat="1" applyFont="1" applyFill="1" applyBorder="1" applyAlignment="1" applyProtection="1">
      <alignment horizontal="right" vertical="center"/>
      <protection locked="0"/>
    </xf>
    <xf numFmtId="49" fontId="3" fillId="2" borderId="0" xfId="0" applyNumberFormat="1" applyFont="1" applyFill="1" applyAlignment="1" applyProtection="1">
      <alignment horizontal="left" vertical="center"/>
      <protection locked="0"/>
    </xf>
    <xf numFmtId="0" fontId="16" fillId="0" borderId="0" xfId="0" applyFont="1" applyAlignment="1" applyProtection="1">
      <alignment vertical="top"/>
    </xf>
    <xf numFmtId="0" fontId="3" fillId="0" borderId="0" xfId="0" applyFont="1" applyProtection="1">
      <alignment vertical="center"/>
    </xf>
    <xf numFmtId="0" fontId="19" fillId="0" borderId="0" xfId="0" applyFont="1" applyAlignment="1" applyProtection="1">
      <alignment vertical="top"/>
    </xf>
    <xf numFmtId="49" fontId="13" fillId="2" borderId="3" xfId="1" applyNumberFormat="1" applyFont="1" applyFill="1" applyBorder="1" applyAlignment="1" applyProtection="1">
      <alignment horizontal="left" vertical="center"/>
      <protection locked="0"/>
    </xf>
    <xf numFmtId="38" fontId="13" fillId="2" borderId="7" xfId="0" applyNumberFormat="1" applyFont="1" applyFill="1" applyBorder="1" applyAlignment="1" applyProtection="1">
      <alignment horizontal="right" vertical="center"/>
      <protection locked="0"/>
    </xf>
    <xf numFmtId="38" fontId="13" fillId="2" borderId="9" xfId="0" applyNumberFormat="1" applyFont="1" applyFill="1" applyBorder="1" applyAlignment="1" applyProtection="1">
      <alignment horizontal="right" vertical="center"/>
      <protection locked="0"/>
    </xf>
    <xf numFmtId="38" fontId="13" fillId="2" borderId="14" xfId="0" applyNumberFormat="1" applyFont="1" applyFill="1" applyBorder="1" applyAlignment="1" applyProtection="1">
      <alignment horizontal="right" vertical="center"/>
      <protection locked="0"/>
    </xf>
    <xf numFmtId="38" fontId="13" fillId="2" borderId="8" xfId="0" applyNumberFormat="1" applyFont="1" applyFill="1" applyBorder="1" applyAlignment="1" applyProtection="1">
      <alignment horizontal="right" vertical="center"/>
      <protection locked="0"/>
    </xf>
    <xf numFmtId="38" fontId="13" fillId="2" borderId="10" xfId="0" applyNumberFormat="1" applyFont="1" applyFill="1" applyBorder="1" applyAlignment="1" applyProtection="1">
      <alignment horizontal="right" vertical="center"/>
      <protection locked="0"/>
    </xf>
    <xf numFmtId="0" fontId="13" fillId="4" borderId="55" xfId="0" applyFont="1" applyFill="1" applyBorder="1" applyProtection="1">
      <alignment vertical="center"/>
    </xf>
    <xf numFmtId="0" fontId="13" fillId="4" borderId="43" xfId="0" applyFont="1" applyFill="1" applyBorder="1" applyProtection="1">
      <alignment vertical="center"/>
    </xf>
    <xf numFmtId="0" fontId="13" fillId="4" borderId="7" xfId="0" applyFont="1" applyFill="1" applyBorder="1" applyProtection="1">
      <alignment vertical="center"/>
    </xf>
    <xf numFmtId="0" fontId="13" fillId="4" borderId="25" xfId="0" applyFont="1" applyFill="1" applyBorder="1" applyProtection="1">
      <alignment vertical="center"/>
    </xf>
    <xf numFmtId="0" fontId="13" fillId="4" borderId="51" xfId="0" applyFont="1" applyFill="1" applyBorder="1" applyProtection="1">
      <alignment vertical="center"/>
    </xf>
    <xf numFmtId="0" fontId="13" fillId="4" borderId="3" xfId="0" applyFont="1" applyFill="1" applyBorder="1" applyProtection="1">
      <alignment vertical="center"/>
    </xf>
    <xf numFmtId="0" fontId="13" fillId="4" borderId="56" xfId="0" applyFont="1" applyFill="1" applyBorder="1" applyProtection="1">
      <alignment vertical="center"/>
    </xf>
    <xf numFmtId="0" fontId="13" fillId="4" borderId="53" xfId="0" applyFont="1" applyFill="1" applyBorder="1" applyProtection="1">
      <alignment vertical="center"/>
    </xf>
    <xf numFmtId="0" fontId="13" fillId="4" borderId="50" xfId="0" applyFont="1" applyFill="1" applyBorder="1" applyProtection="1">
      <alignment vertical="center"/>
    </xf>
    <xf numFmtId="49" fontId="13" fillId="2" borderId="7" xfId="1" applyNumberFormat="1" applyFont="1" applyFill="1" applyBorder="1" applyAlignment="1" applyProtection="1">
      <alignment horizontal="left" vertical="center"/>
      <protection locked="0"/>
    </xf>
    <xf numFmtId="49" fontId="13" fillId="2" borderId="9" xfId="1" applyNumberFormat="1" applyFont="1" applyFill="1" applyBorder="1" applyAlignment="1" applyProtection="1">
      <alignment horizontal="left" vertical="center"/>
      <protection locked="0"/>
    </xf>
    <xf numFmtId="49" fontId="13" fillId="2" borderId="7" xfId="1" applyNumberFormat="1" applyFont="1" applyFill="1" applyBorder="1" applyAlignment="1" applyProtection="1">
      <alignment horizontal="center" vertical="center"/>
      <protection locked="0"/>
    </xf>
    <xf numFmtId="49" fontId="13" fillId="2" borderId="9" xfId="1" applyNumberFormat="1" applyFont="1" applyFill="1" applyBorder="1" applyAlignment="1" applyProtection="1">
      <alignment horizontal="center" vertical="center"/>
      <protection locked="0"/>
    </xf>
    <xf numFmtId="49" fontId="13" fillId="2" borderId="3" xfId="1" applyNumberFormat="1" applyFont="1" applyFill="1" applyBorder="1" applyAlignment="1" applyProtection="1">
      <alignment horizontal="left" vertical="center"/>
      <protection locked="0"/>
    </xf>
    <xf numFmtId="49" fontId="13" fillId="2" borderId="5" xfId="1" applyNumberFormat="1" applyFont="1" applyFill="1" applyBorder="1" applyAlignment="1" applyProtection="1">
      <alignment horizontal="left" vertical="center"/>
      <protection locked="0"/>
    </xf>
    <xf numFmtId="179" fontId="3" fillId="0" borderId="15" xfId="1" applyNumberFormat="1" applyFont="1" applyBorder="1" applyAlignment="1" applyProtection="1">
      <alignment horizontal="left" vertical="center"/>
    </xf>
    <xf numFmtId="179" fontId="3" fillId="0" borderId="11" xfId="1" applyNumberFormat="1" applyFont="1" applyBorder="1" applyAlignment="1" applyProtection="1">
      <alignment horizontal="left" vertical="center"/>
    </xf>
    <xf numFmtId="179" fontId="3" fillId="0" borderId="12" xfId="1" applyNumberFormat="1" applyFont="1" applyBorder="1" applyAlignment="1" applyProtection="1">
      <alignment horizontal="left" vertical="center"/>
    </xf>
    <xf numFmtId="49" fontId="3" fillId="2" borderId="15" xfId="1" applyNumberFormat="1" applyFont="1" applyFill="1" applyBorder="1" applyAlignment="1" applyProtection="1">
      <alignment horizontal="left" vertical="center"/>
      <protection locked="0"/>
    </xf>
    <xf numFmtId="49" fontId="3" fillId="2" borderId="11" xfId="1" applyNumberFormat="1" applyFont="1" applyFill="1" applyBorder="1" applyAlignment="1" applyProtection="1">
      <alignment horizontal="left" vertical="center"/>
      <protection locked="0"/>
    </xf>
    <xf numFmtId="49" fontId="3" fillId="2" borderId="12" xfId="1" applyNumberFormat="1" applyFont="1" applyFill="1" applyBorder="1" applyAlignment="1" applyProtection="1">
      <alignment horizontal="left" vertical="center"/>
      <protection locked="0"/>
    </xf>
    <xf numFmtId="49" fontId="3" fillId="2" borderId="0" xfId="0" applyNumberFormat="1" applyFont="1" applyFill="1" applyAlignment="1" applyProtection="1">
      <alignment horizontal="left" vertical="center"/>
      <protection locked="0"/>
    </xf>
    <xf numFmtId="183" fontId="3" fillId="2" borderId="0" xfId="0" applyNumberFormat="1" applyFont="1" applyFill="1" applyAlignment="1" applyProtection="1">
      <alignment horizontal="left" vertical="center"/>
      <protection locked="0"/>
    </xf>
    <xf numFmtId="180" fontId="3" fillId="2" borderId="0" xfId="0" applyNumberFormat="1" applyFont="1" applyFill="1" applyAlignment="1" applyProtection="1">
      <alignment horizontal="left" vertical="center"/>
      <protection locked="0"/>
    </xf>
    <xf numFmtId="49" fontId="3" fillId="2" borderId="0" xfId="0" applyNumberFormat="1" applyFont="1" applyFill="1" applyAlignment="1" applyProtection="1">
      <alignment horizontal="left" vertical="center" shrinkToFit="1"/>
      <protection locked="0"/>
    </xf>
    <xf numFmtId="0" fontId="3" fillId="2" borderId="0" xfId="0" applyFont="1" applyFill="1" applyAlignment="1" applyProtection="1">
      <alignment horizontal="left" vertical="center" shrinkToFit="1"/>
      <protection locked="0"/>
    </xf>
    <xf numFmtId="0" fontId="3" fillId="2" borderId="0" xfId="0" applyFont="1" applyFill="1" applyAlignment="1" applyProtection="1">
      <alignment horizontal="left" vertical="center"/>
      <protection locked="0"/>
    </xf>
    <xf numFmtId="0" fontId="19" fillId="0" borderId="0" xfId="0" applyFont="1" applyAlignment="1" applyProtection="1">
      <alignment horizontal="left" vertical="center" wrapText="1"/>
    </xf>
    <xf numFmtId="0" fontId="19" fillId="0" borderId="0" xfId="0" applyFont="1" applyAlignment="1" applyProtection="1">
      <alignment vertical="top" wrapText="1"/>
    </xf>
    <xf numFmtId="0" fontId="19" fillId="0" borderId="0" xfId="0" applyFont="1" applyAlignment="1" applyProtection="1">
      <alignment horizontal="left" vertical="top" wrapText="1"/>
    </xf>
    <xf numFmtId="38" fontId="3" fillId="2" borderId="0" xfId="0" applyNumberFormat="1" applyFont="1" applyFill="1" applyAlignment="1" applyProtection="1">
      <alignment horizontal="left" vertical="center"/>
      <protection locked="0"/>
    </xf>
    <xf numFmtId="38" fontId="3" fillId="2" borderId="14" xfId="1" applyNumberFormat="1" applyFont="1" applyFill="1" applyBorder="1" applyAlignment="1" applyProtection="1">
      <alignment horizontal="right" vertical="center"/>
      <protection locked="0"/>
    </xf>
    <xf numFmtId="181" fontId="3" fillId="2" borderId="8" xfId="1" applyNumberFormat="1" applyFont="1" applyFill="1" applyBorder="1" applyAlignment="1" applyProtection="1">
      <alignment horizontal="right" vertical="center"/>
      <protection locked="0"/>
    </xf>
    <xf numFmtId="181" fontId="3" fillId="2" borderId="10" xfId="1" applyNumberFormat="1" applyFont="1" applyFill="1" applyBorder="1" applyAlignment="1" applyProtection="1">
      <alignment horizontal="right" vertical="center"/>
      <protection locked="0"/>
    </xf>
    <xf numFmtId="49" fontId="3" fillId="2" borderId="14" xfId="0" applyNumberFormat="1" applyFont="1" applyFill="1" applyBorder="1" applyAlignment="1" applyProtection="1">
      <alignment horizontal="left" vertical="center"/>
      <protection locked="0"/>
    </xf>
    <xf numFmtId="49" fontId="3" fillId="2" borderId="8" xfId="0" applyNumberFormat="1" applyFont="1" applyFill="1" applyBorder="1" applyAlignment="1" applyProtection="1">
      <alignment horizontal="left" vertical="center"/>
      <protection locked="0"/>
    </xf>
    <xf numFmtId="49" fontId="3" fillId="2" borderId="10" xfId="0" applyNumberFormat="1" applyFont="1" applyFill="1" applyBorder="1" applyAlignment="1" applyProtection="1">
      <alignment horizontal="left" vertical="center"/>
      <protection locked="0"/>
    </xf>
    <xf numFmtId="0" fontId="19" fillId="0" borderId="0" xfId="0" applyFont="1" applyAlignment="1" applyProtection="1">
      <alignment vertical="top"/>
    </xf>
    <xf numFmtId="14" fontId="3" fillId="2" borderId="0" xfId="0" applyNumberFormat="1" applyFont="1" applyFill="1" applyAlignment="1" applyProtection="1">
      <alignment horizontal="left" vertical="center"/>
      <protection locked="0"/>
    </xf>
    <xf numFmtId="176" fontId="3" fillId="2" borderId="0" xfId="0" applyNumberFormat="1" applyFont="1" applyFill="1" applyAlignment="1" applyProtection="1">
      <alignment horizontal="left" vertical="center"/>
      <protection locked="0"/>
    </xf>
    <xf numFmtId="49" fontId="3" fillId="2" borderId="15" xfId="0" applyNumberFormat="1" applyFont="1" applyFill="1" applyBorder="1" applyAlignment="1" applyProtection="1">
      <alignment horizontal="left" vertical="center"/>
      <protection locked="0"/>
    </xf>
    <xf numFmtId="49" fontId="3" fillId="2" borderId="11" xfId="0" applyNumberFormat="1" applyFont="1" applyFill="1" applyBorder="1" applyAlignment="1" applyProtection="1">
      <alignment horizontal="left" vertical="center"/>
      <protection locked="0"/>
    </xf>
    <xf numFmtId="49" fontId="3" fillId="2" borderId="12" xfId="0" applyNumberFormat="1" applyFont="1" applyFill="1" applyBorder="1" applyAlignment="1" applyProtection="1">
      <alignment horizontal="left" vertical="center"/>
      <protection locked="0"/>
    </xf>
    <xf numFmtId="0" fontId="3" fillId="0" borderId="13"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6" xfId="0" applyFont="1" applyBorder="1" applyAlignment="1" applyProtection="1">
      <alignment horizontal="left" vertical="center"/>
    </xf>
    <xf numFmtId="0" fontId="3" fillId="0" borderId="14" xfId="0" applyFont="1" applyBorder="1" applyAlignment="1" applyProtection="1">
      <alignment horizontal="left" vertical="center"/>
    </xf>
    <xf numFmtId="0" fontId="3" fillId="0" borderId="8" xfId="0" applyFont="1" applyBorder="1" applyAlignment="1" applyProtection="1">
      <alignment horizontal="left" vertical="center"/>
    </xf>
    <xf numFmtId="0" fontId="3" fillId="0" borderId="10" xfId="0" applyFont="1" applyBorder="1" applyAlignment="1" applyProtection="1">
      <alignment horizontal="left" vertical="center"/>
    </xf>
    <xf numFmtId="49" fontId="3" fillId="2" borderId="27" xfId="2" applyNumberFormat="1" applyFont="1" applyFill="1" applyBorder="1" applyAlignment="1" applyProtection="1">
      <alignment horizontal="center" vertical="center"/>
      <protection locked="0"/>
    </xf>
    <xf numFmtId="49" fontId="3" fillId="2" borderId="26" xfId="2" applyNumberFormat="1" applyFont="1" applyFill="1" applyBorder="1" applyAlignment="1" applyProtection="1">
      <alignment horizontal="center" vertical="center"/>
      <protection locked="0"/>
    </xf>
    <xf numFmtId="49" fontId="3" fillId="2" borderId="30" xfId="2" applyNumberFormat="1" applyFont="1" applyFill="1" applyBorder="1" applyAlignment="1" applyProtection="1">
      <alignment horizontal="center" vertical="center"/>
      <protection locked="0"/>
    </xf>
    <xf numFmtId="49" fontId="3" fillId="2" borderId="20" xfId="2" applyNumberFormat="1" applyFont="1" applyFill="1" applyBorder="1" applyAlignment="1" applyProtection="1">
      <alignment horizontal="center" vertical="center"/>
      <protection locked="0"/>
    </xf>
    <xf numFmtId="49" fontId="3" fillId="2" borderId="16" xfId="2" applyNumberFormat="1" applyFont="1" applyFill="1" applyBorder="1" applyAlignment="1" applyProtection="1">
      <alignment horizontal="center" vertical="center"/>
      <protection locked="0"/>
    </xf>
    <xf numFmtId="49" fontId="3" fillId="2" borderId="17" xfId="2" applyNumberFormat="1" applyFont="1" applyFill="1" applyBorder="1" applyAlignment="1" applyProtection="1">
      <alignment horizontal="center" vertical="center"/>
      <protection locked="0"/>
    </xf>
    <xf numFmtId="177" fontId="3" fillId="0" borderId="14" xfId="1" applyNumberFormat="1" applyFont="1" applyBorder="1" applyAlignment="1" applyProtection="1">
      <alignment horizontal="left" vertical="center"/>
    </xf>
    <xf numFmtId="177" fontId="3" fillId="0" borderId="8" xfId="1" applyNumberFormat="1" applyFont="1" applyBorder="1" applyAlignment="1" applyProtection="1">
      <alignment horizontal="left" vertical="center"/>
    </xf>
    <xf numFmtId="177" fontId="3" fillId="0" borderId="10" xfId="1" applyNumberFormat="1" applyFont="1" applyBorder="1" applyAlignment="1" applyProtection="1">
      <alignment horizontal="left" vertical="center"/>
    </xf>
    <xf numFmtId="38" fontId="3" fillId="0" borderId="14" xfId="1" applyNumberFormat="1" applyFont="1" applyBorder="1" applyAlignment="1" applyProtection="1">
      <alignment horizontal="right" vertical="center"/>
    </xf>
    <xf numFmtId="181" fontId="3" fillId="0" borderId="8" xfId="1" applyNumberFormat="1" applyFont="1" applyBorder="1" applyAlignment="1" applyProtection="1">
      <alignment horizontal="right" vertical="center"/>
    </xf>
    <xf numFmtId="181" fontId="3" fillId="0" borderId="10" xfId="1" applyNumberFormat="1" applyFont="1" applyBorder="1" applyAlignment="1" applyProtection="1">
      <alignment horizontal="right" vertical="center"/>
    </xf>
    <xf numFmtId="0" fontId="3" fillId="0" borderId="23" xfId="1" applyFont="1" applyBorder="1" applyAlignment="1" applyProtection="1">
      <alignment horizontal="left" vertical="center"/>
    </xf>
    <xf numFmtId="0" fontId="3" fillId="0" borderId="1" xfId="1" applyFont="1" applyBorder="1" applyAlignment="1" applyProtection="1">
      <alignment horizontal="left" vertical="center"/>
    </xf>
    <xf numFmtId="0" fontId="3" fillId="0" borderId="2" xfId="1" applyFont="1" applyBorder="1" applyAlignment="1" applyProtection="1">
      <alignment horizontal="left" vertical="center"/>
    </xf>
    <xf numFmtId="179" fontId="3" fillId="0" borderId="13" xfId="1" applyNumberFormat="1" applyFont="1" applyBorder="1" applyAlignment="1" applyProtection="1">
      <alignment horizontal="left" vertical="center"/>
    </xf>
    <xf numFmtId="179" fontId="3" fillId="0" borderId="4" xfId="1" applyNumberFormat="1" applyFont="1" applyBorder="1" applyAlignment="1" applyProtection="1">
      <alignment horizontal="left" vertical="center"/>
    </xf>
    <xf numFmtId="179" fontId="3" fillId="0" borderId="6" xfId="1" applyNumberFormat="1" applyFont="1" applyBorder="1" applyAlignment="1" applyProtection="1">
      <alignment horizontal="left" vertical="center"/>
    </xf>
    <xf numFmtId="49" fontId="3" fillId="2" borderId="13" xfId="1" applyNumberFormat="1" applyFont="1" applyFill="1" applyBorder="1" applyAlignment="1" applyProtection="1">
      <alignment horizontal="left" vertical="center"/>
      <protection locked="0"/>
    </xf>
    <xf numFmtId="49" fontId="3" fillId="2" borderId="4" xfId="1" applyNumberFormat="1" applyFont="1" applyFill="1" applyBorder="1" applyAlignment="1" applyProtection="1">
      <alignment horizontal="left" vertical="center"/>
      <protection locked="0"/>
    </xf>
    <xf numFmtId="49" fontId="3" fillId="2" borderId="6" xfId="1" applyNumberFormat="1" applyFont="1" applyFill="1" applyBorder="1" applyAlignment="1" applyProtection="1">
      <alignment horizontal="left" vertical="center"/>
      <protection locked="0"/>
    </xf>
    <xf numFmtId="177" fontId="13" fillId="0" borderId="15" xfId="1" applyNumberFormat="1" applyFont="1" applyBorder="1" applyAlignment="1" applyProtection="1">
      <alignment horizontal="left" vertical="center"/>
    </xf>
    <xf numFmtId="177" fontId="3" fillId="0" borderId="11" xfId="1" applyNumberFormat="1" applyFont="1" applyBorder="1" applyAlignment="1" applyProtection="1">
      <alignment horizontal="left" vertical="center"/>
    </xf>
    <xf numFmtId="177" fontId="3" fillId="0" borderId="12" xfId="1" applyNumberFormat="1" applyFont="1" applyBorder="1" applyAlignment="1" applyProtection="1">
      <alignment horizontal="left" vertical="center"/>
    </xf>
    <xf numFmtId="0" fontId="3" fillId="0" borderId="0" xfId="0" applyFont="1" applyProtection="1">
      <alignment vertical="center"/>
    </xf>
    <xf numFmtId="38" fontId="3" fillId="2" borderId="15" xfId="1" applyNumberFormat="1" applyFont="1" applyFill="1" applyBorder="1" applyAlignment="1" applyProtection="1">
      <alignment horizontal="right" vertical="center"/>
      <protection locked="0"/>
    </xf>
    <xf numFmtId="181" fontId="3" fillId="2" borderId="11" xfId="1" applyNumberFormat="1" applyFont="1" applyFill="1" applyBorder="1" applyAlignment="1" applyProtection="1">
      <alignment horizontal="right" vertical="center"/>
      <protection locked="0"/>
    </xf>
    <xf numFmtId="181" fontId="3" fillId="2" borderId="12" xfId="1" applyNumberFormat="1" applyFont="1" applyFill="1" applyBorder="1" applyAlignment="1" applyProtection="1">
      <alignment horizontal="right" vertical="center"/>
      <protection locked="0"/>
    </xf>
    <xf numFmtId="0" fontId="3" fillId="0" borderId="27" xfId="0" applyFont="1" applyBorder="1" applyAlignment="1" applyProtection="1">
      <alignment horizontal="left" vertical="center"/>
    </xf>
    <xf numFmtId="0" fontId="3" fillId="0" borderId="26" xfId="0" applyFont="1" applyBorder="1" applyAlignment="1" applyProtection="1">
      <alignment horizontal="left" vertical="center"/>
    </xf>
    <xf numFmtId="0" fontId="3" fillId="0" borderId="30" xfId="0" applyFont="1" applyBorder="1" applyAlignment="1" applyProtection="1">
      <alignment horizontal="left" vertical="center"/>
    </xf>
    <xf numFmtId="49" fontId="3" fillId="2" borderId="14" xfId="2" applyNumberFormat="1" applyFont="1" applyFill="1" applyBorder="1" applyAlignment="1" applyProtection="1">
      <alignment horizontal="center" vertical="center"/>
      <protection locked="0"/>
    </xf>
    <xf numFmtId="49" fontId="3" fillId="2" borderId="8" xfId="2" applyNumberFormat="1" applyFont="1" applyFill="1" applyBorder="1" applyAlignment="1" applyProtection="1">
      <alignment horizontal="center" vertical="center"/>
      <protection locked="0"/>
    </xf>
    <xf numFmtId="49" fontId="3" fillId="2" borderId="10" xfId="2" applyNumberFormat="1" applyFont="1" applyFill="1" applyBorder="1" applyAlignment="1" applyProtection="1">
      <alignment horizontal="center" vertical="center"/>
      <protection locked="0"/>
    </xf>
    <xf numFmtId="0" fontId="3" fillId="0" borderId="23" xfId="0" applyFont="1" applyBorder="1" applyAlignment="1" applyProtection="1">
      <alignment horizontal="left" vertical="center"/>
    </xf>
    <xf numFmtId="0" fontId="3" fillId="0" borderId="1" xfId="0" applyFont="1" applyBorder="1" applyAlignment="1" applyProtection="1">
      <alignment horizontal="left" vertical="center"/>
    </xf>
    <xf numFmtId="0" fontId="3" fillId="0" borderId="2" xfId="0" applyFont="1" applyBorder="1" applyAlignment="1" applyProtection="1">
      <alignment horizontal="left" vertical="center"/>
    </xf>
    <xf numFmtId="0" fontId="19" fillId="0" borderId="0" xfId="2" applyFont="1" applyAlignment="1" applyProtection="1">
      <alignment horizontal="left" vertical="center" wrapText="1"/>
    </xf>
    <xf numFmtId="38" fontId="3" fillId="2" borderId="15" xfId="0" applyNumberFormat="1" applyFont="1" applyFill="1" applyBorder="1" applyAlignment="1" applyProtection="1">
      <alignment horizontal="right" vertical="center"/>
      <protection locked="0"/>
    </xf>
    <xf numFmtId="38" fontId="3" fillId="2" borderId="11" xfId="0" applyNumberFormat="1" applyFont="1" applyFill="1" applyBorder="1" applyAlignment="1" applyProtection="1">
      <alignment horizontal="right" vertical="center"/>
      <protection locked="0"/>
    </xf>
    <xf numFmtId="38" fontId="3" fillId="2" borderId="0" xfId="0" applyNumberFormat="1" applyFont="1" applyFill="1" applyAlignment="1" applyProtection="1">
      <alignment horizontal="right" vertical="center"/>
      <protection locked="0"/>
    </xf>
    <xf numFmtId="38" fontId="3" fillId="2" borderId="13" xfId="1" applyNumberFormat="1" applyFont="1" applyFill="1" applyBorder="1" applyAlignment="1" applyProtection="1">
      <alignment horizontal="right" vertical="center"/>
      <protection locked="0"/>
    </xf>
    <xf numFmtId="181" fontId="3" fillId="2" borderId="4" xfId="1" applyNumberFormat="1" applyFont="1" applyFill="1" applyBorder="1" applyAlignment="1" applyProtection="1">
      <alignment horizontal="right" vertical="center"/>
      <protection locked="0"/>
    </xf>
    <xf numFmtId="181" fontId="3" fillId="2" borderId="6" xfId="1" applyNumberFormat="1" applyFont="1" applyFill="1" applyBorder="1" applyAlignment="1" applyProtection="1">
      <alignment horizontal="right" vertical="center"/>
      <protection locked="0"/>
    </xf>
    <xf numFmtId="0" fontId="3" fillId="0" borderId="20" xfId="0" applyFont="1" applyBorder="1" applyAlignment="1" applyProtection="1">
      <alignment horizontal="left" vertical="top"/>
    </xf>
    <xf numFmtId="0" fontId="3" fillId="0" borderId="16" xfId="0" applyFont="1" applyBorder="1" applyAlignment="1" applyProtection="1">
      <alignment horizontal="left" vertical="top"/>
    </xf>
    <xf numFmtId="0" fontId="3" fillId="0" borderId="17" xfId="0" applyFont="1" applyBorder="1" applyAlignment="1" applyProtection="1">
      <alignment horizontal="left" vertical="top"/>
    </xf>
    <xf numFmtId="0" fontId="15" fillId="0" borderId="18" xfId="0" applyFont="1" applyBorder="1" applyAlignment="1" applyProtection="1">
      <alignment horizontal="left" vertical="center" indent="1"/>
    </xf>
    <xf numFmtId="0" fontId="15" fillId="0" borderId="19" xfId="0" applyFont="1" applyBorder="1" applyAlignment="1" applyProtection="1">
      <alignment horizontal="left" vertical="center" indent="1"/>
    </xf>
    <xf numFmtId="0" fontId="15" fillId="0" borderId="21" xfId="0" applyFont="1" applyBorder="1" applyAlignment="1" applyProtection="1">
      <alignment horizontal="left" vertical="center" indent="1"/>
    </xf>
    <xf numFmtId="177" fontId="3" fillId="2" borderId="0" xfId="0" applyNumberFormat="1" applyFont="1" applyFill="1" applyAlignment="1" applyProtection="1">
      <alignment horizontal="left" vertical="center"/>
      <protection locked="0"/>
    </xf>
    <xf numFmtId="0" fontId="3" fillId="3" borderId="14"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3" borderId="10" xfId="0" applyFont="1" applyFill="1" applyBorder="1" applyAlignment="1" applyProtection="1">
      <alignment horizontal="center" vertical="center"/>
    </xf>
    <xf numFmtId="181" fontId="3" fillId="0" borderId="14" xfId="1" applyNumberFormat="1" applyFont="1" applyBorder="1" applyAlignment="1" applyProtection="1">
      <alignment horizontal="left" vertical="center"/>
    </xf>
    <xf numFmtId="181" fontId="3" fillId="0" borderId="8" xfId="1" applyNumberFormat="1" applyFont="1" applyBorder="1" applyAlignment="1" applyProtection="1">
      <alignment horizontal="left" vertical="center"/>
    </xf>
    <xf numFmtId="181" fontId="3" fillId="0" borderId="10" xfId="1" applyNumberFormat="1" applyFont="1" applyBorder="1" applyAlignment="1" applyProtection="1">
      <alignment horizontal="left" vertical="center"/>
    </xf>
    <xf numFmtId="177" fontId="3" fillId="0" borderId="13" xfId="1" applyNumberFormat="1" applyFont="1" applyBorder="1" applyAlignment="1" applyProtection="1">
      <alignment horizontal="left" vertical="center"/>
    </xf>
    <xf numFmtId="177" fontId="3" fillId="0" borderId="4" xfId="1" applyNumberFormat="1" applyFont="1" applyBorder="1" applyAlignment="1" applyProtection="1">
      <alignment horizontal="left" vertical="center"/>
    </xf>
    <xf numFmtId="177" fontId="3" fillId="0" borderId="6" xfId="1" applyNumberFormat="1" applyFont="1" applyBorder="1" applyAlignment="1" applyProtection="1">
      <alignment horizontal="left" vertical="center"/>
    </xf>
    <xf numFmtId="38" fontId="3" fillId="2" borderId="14" xfId="0" applyNumberFormat="1" applyFont="1" applyFill="1" applyBorder="1" applyAlignment="1" applyProtection="1">
      <alignment horizontal="right" vertical="center"/>
      <protection locked="0"/>
    </xf>
    <xf numFmtId="38" fontId="3" fillId="2" borderId="8" xfId="0" applyNumberFormat="1" applyFont="1" applyFill="1" applyBorder="1" applyAlignment="1" applyProtection="1">
      <alignment horizontal="right" vertical="center"/>
      <protection locked="0"/>
    </xf>
    <xf numFmtId="38" fontId="3" fillId="0" borderId="32" xfId="0" applyNumberFormat="1" applyFont="1" applyBorder="1" applyAlignment="1" applyProtection="1">
      <alignment horizontal="right" vertical="center"/>
    </xf>
    <xf numFmtId="38" fontId="3" fillId="0" borderId="33" xfId="0" applyNumberFormat="1" applyFont="1" applyBorder="1" applyAlignment="1" applyProtection="1">
      <alignment horizontal="right" vertical="center"/>
    </xf>
    <xf numFmtId="49" fontId="3" fillId="2" borderId="0" xfId="0" applyNumberFormat="1" applyFont="1" applyFill="1" applyAlignment="1" applyProtection="1">
      <alignment horizontal="right" vertical="center"/>
      <protection locked="0"/>
    </xf>
    <xf numFmtId="0" fontId="3" fillId="0" borderId="18"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0" borderId="21" xfId="0" applyFont="1" applyBorder="1" applyAlignment="1" applyProtection="1">
      <alignment horizontal="center" vertical="center"/>
    </xf>
    <xf numFmtId="0" fontId="3" fillId="3" borderId="13" xfId="0" applyFont="1" applyFill="1" applyBorder="1" applyAlignment="1" applyProtection="1">
      <alignment horizontal="center" vertical="center"/>
    </xf>
    <xf numFmtId="0" fontId="3" fillId="3" borderId="4" xfId="0"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38" fontId="13" fillId="2" borderId="23" xfId="0" applyNumberFormat="1" applyFont="1" applyFill="1" applyBorder="1" applyAlignment="1" applyProtection="1">
      <alignment horizontal="right" vertical="center"/>
      <protection locked="0"/>
    </xf>
    <xf numFmtId="38" fontId="13" fillId="2" borderId="1" xfId="0" applyNumberFormat="1" applyFont="1" applyFill="1" applyBorder="1" applyAlignment="1" applyProtection="1">
      <alignment horizontal="right" vertical="center"/>
      <protection locked="0"/>
    </xf>
    <xf numFmtId="38" fontId="13" fillId="2" borderId="2" xfId="0" applyNumberFormat="1" applyFont="1" applyFill="1" applyBorder="1" applyAlignment="1" applyProtection="1">
      <alignment horizontal="right" vertical="center"/>
      <protection locked="0"/>
    </xf>
    <xf numFmtId="0" fontId="16" fillId="0" borderId="0" xfId="0" applyFont="1" applyAlignment="1" applyProtection="1">
      <alignment horizontal="left" vertical="center" wrapText="1"/>
    </xf>
    <xf numFmtId="0" fontId="3" fillId="0" borderId="18" xfId="0" applyFont="1" applyBorder="1" applyAlignment="1" applyProtection="1">
      <alignment horizontal="left" vertical="center"/>
    </xf>
    <xf numFmtId="0" fontId="3" fillId="0" borderId="19" xfId="0" applyFont="1" applyBorder="1" applyAlignment="1" applyProtection="1">
      <alignment horizontal="left" vertical="center"/>
    </xf>
    <xf numFmtId="0" fontId="3" fillId="0" borderId="45" xfId="0" applyFont="1" applyBorder="1" applyAlignment="1" applyProtection="1">
      <alignment horizontal="left" vertical="center"/>
    </xf>
    <xf numFmtId="0" fontId="3" fillId="0" borderId="20" xfId="0" applyFont="1" applyBorder="1" applyAlignment="1" applyProtection="1">
      <alignment horizontal="left" vertical="center"/>
    </xf>
    <xf numFmtId="0" fontId="3" fillId="0" borderId="16" xfId="0" applyFont="1" applyBorder="1" applyAlignment="1" applyProtection="1">
      <alignment horizontal="left" vertical="center"/>
    </xf>
    <xf numFmtId="0" fontId="3" fillId="0" borderId="37" xfId="0" applyFont="1" applyBorder="1" applyAlignment="1" applyProtection="1">
      <alignment horizontal="left" vertical="center"/>
    </xf>
    <xf numFmtId="49" fontId="3" fillId="0" borderId="44" xfId="0" applyNumberFormat="1" applyFont="1" applyBorder="1" applyAlignment="1" applyProtection="1">
      <alignment horizontal="center" vertical="center"/>
    </xf>
    <xf numFmtId="49" fontId="3" fillId="0" borderId="45" xfId="0" applyNumberFormat="1" applyFont="1" applyBorder="1" applyAlignment="1" applyProtection="1">
      <alignment horizontal="center" vertical="center"/>
    </xf>
    <xf numFmtId="49" fontId="3" fillId="0" borderId="36" xfId="0" applyNumberFormat="1" applyFont="1" applyBorder="1" applyAlignment="1" applyProtection="1">
      <alignment horizontal="center" vertical="center"/>
    </xf>
    <xf numFmtId="49" fontId="3" fillId="0" borderId="37" xfId="0" applyNumberFormat="1" applyFont="1" applyBorder="1" applyAlignment="1" applyProtection="1">
      <alignment horizontal="center" vertical="center"/>
    </xf>
    <xf numFmtId="49" fontId="3" fillId="0" borderId="44" xfId="0" applyNumberFormat="1" applyFont="1" applyBorder="1" applyAlignment="1" applyProtection="1">
      <alignment horizontal="left" vertical="center" wrapText="1"/>
    </xf>
    <xf numFmtId="49" fontId="3" fillId="0" borderId="45" xfId="0" applyNumberFormat="1" applyFont="1" applyBorder="1" applyAlignment="1" applyProtection="1">
      <alignment horizontal="left" vertical="center" wrapText="1"/>
    </xf>
    <xf numFmtId="49" fontId="3" fillId="0" borderId="36" xfId="0" applyNumberFormat="1" applyFont="1" applyBorder="1" applyAlignment="1" applyProtection="1">
      <alignment horizontal="left" vertical="center" wrapText="1"/>
    </xf>
    <xf numFmtId="49" fontId="3" fillId="0" borderId="37" xfId="0" applyNumberFormat="1" applyFont="1" applyBorder="1" applyAlignment="1" applyProtection="1">
      <alignment horizontal="left" vertical="center" wrapText="1"/>
    </xf>
    <xf numFmtId="38" fontId="3" fillId="0" borderId="51" xfId="0" applyNumberFormat="1" applyFont="1" applyBorder="1" applyAlignment="1" applyProtection="1">
      <alignment horizontal="center" vertical="center" wrapText="1"/>
    </xf>
    <xf numFmtId="38" fontId="3" fillId="0" borderId="53" xfId="0" applyNumberFormat="1" applyFont="1" applyBorder="1" applyAlignment="1" applyProtection="1">
      <alignment horizontal="center" vertical="center" wrapText="1"/>
    </xf>
    <xf numFmtId="49" fontId="13" fillId="2" borderId="3" xfId="1" applyNumberFormat="1" applyFont="1" applyFill="1" applyBorder="1" applyAlignment="1" applyProtection="1">
      <alignment horizontal="center" vertical="center"/>
      <protection locked="0"/>
    </xf>
    <xf numFmtId="49" fontId="13" fillId="2" borderId="5" xfId="1" applyNumberFormat="1" applyFont="1" applyFill="1" applyBorder="1" applyAlignment="1" applyProtection="1">
      <alignment horizontal="center" vertical="center"/>
      <protection locked="0"/>
    </xf>
    <xf numFmtId="178" fontId="6" fillId="0" borderId="0" xfId="1" applyNumberFormat="1" applyFont="1" applyAlignment="1" applyProtection="1">
      <alignment horizontal="right" vertical="top"/>
    </xf>
    <xf numFmtId="181" fontId="3" fillId="2" borderId="0" xfId="0" applyNumberFormat="1" applyFont="1" applyFill="1" applyAlignment="1" applyProtection="1">
      <alignment horizontal="left" vertical="center"/>
      <protection locked="0"/>
    </xf>
    <xf numFmtId="0" fontId="3" fillId="0" borderId="18" xfId="2" applyFont="1" applyBorder="1" applyAlignment="1" applyProtection="1">
      <alignment horizontal="center" vertical="center"/>
    </xf>
    <xf numFmtId="0" fontId="3" fillId="0" borderId="19" xfId="2" applyFont="1" applyBorder="1" applyAlignment="1" applyProtection="1">
      <alignment horizontal="center" vertical="center"/>
    </xf>
    <xf numFmtId="0" fontId="3" fillId="0" borderId="21" xfId="2" applyFont="1" applyBorder="1" applyAlignment="1" applyProtection="1">
      <alignment horizontal="center" vertical="center"/>
    </xf>
    <xf numFmtId="49" fontId="3" fillId="2" borderId="13" xfId="2" applyNumberFormat="1" applyFont="1" applyFill="1" applyBorder="1" applyAlignment="1" applyProtection="1">
      <alignment horizontal="center" vertical="center"/>
      <protection locked="0"/>
    </xf>
    <xf numFmtId="49" fontId="3" fillId="2" borderId="4" xfId="2" applyNumberFormat="1" applyFont="1" applyFill="1" applyBorder="1" applyAlignment="1" applyProtection="1">
      <alignment horizontal="center" vertical="center"/>
      <protection locked="0"/>
    </xf>
    <xf numFmtId="49" fontId="3" fillId="2" borderId="6" xfId="2" applyNumberFormat="1" applyFont="1" applyFill="1" applyBorder="1" applyAlignment="1" applyProtection="1">
      <alignment horizontal="center" vertical="center"/>
      <protection locked="0"/>
    </xf>
    <xf numFmtId="0" fontId="16" fillId="0" borderId="0" xfId="0" applyFont="1" applyAlignment="1" applyProtection="1">
      <alignment vertical="top"/>
    </xf>
    <xf numFmtId="38" fontId="13" fillId="2" borderId="3" xfId="0" applyNumberFormat="1" applyFont="1" applyFill="1" applyBorder="1" applyAlignment="1" applyProtection="1">
      <alignment horizontal="right" vertical="center"/>
      <protection locked="0"/>
    </xf>
    <xf numFmtId="38" fontId="13" fillId="2" borderId="5" xfId="0" applyNumberFormat="1" applyFont="1" applyFill="1" applyBorder="1" applyAlignment="1" applyProtection="1">
      <alignment horizontal="right" vertical="center"/>
      <protection locked="0"/>
    </xf>
    <xf numFmtId="38" fontId="13" fillId="2" borderId="40" xfId="0" applyNumberFormat="1" applyFont="1" applyFill="1" applyBorder="1" applyAlignment="1" applyProtection="1">
      <alignment horizontal="right" vertical="center"/>
      <protection locked="0"/>
    </xf>
    <xf numFmtId="38" fontId="13" fillId="2" borderId="41" xfId="0" applyNumberFormat="1" applyFont="1" applyFill="1" applyBorder="1" applyAlignment="1" applyProtection="1">
      <alignment horizontal="right" vertical="center"/>
      <protection locked="0"/>
    </xf>
    <xf numFmtId="38" fontId="3" fillId="0" borderId="65" xfId="0" applyNumberFormat="1" applyFont="1" applyBorder="1" applyAlignment="1" applyProtection="1">
      <alignment horizontal="center" vertical="center" wrapText="1"/>
    </xf>
    <xf numFmtId="38" fontId="3" fillId="0" borderId="66" xfId="0" applyNumberFormat="1" applyFont="1" applyBorder="1" applyAlignment="1" applyProtection="1">
      <alignment horizontal="center" vertical="center" wrapText="1"/>
    </xf>
    <xf numFmtId="38" fontId="13" fillId="2" borderId="13" xfId="0" applyNumberFormat="1" applyFont="1" applyFill="1" applyBorder="1" applyAlignment="1" applyProtection="1">
      <alignment horizontal="right" vertical="center"/>
      <protection locked="0"/>
    </xf>
    <xf numFmtId="38" fontId="13" fillId="2" borderId="4" xfId="0" applyNumberFormat="1" applyFont="1" applyFill="1" applyBorder="1" applyAlignment="1" applyProtection="1">
      <alignment horizontal="right" vertical="center"/>
      <protection locked="0"/>
    </xf>
    <xf numFmtId="38" fontId="13" fillId="2" borderId="6" xfId="0" applyNumberFormat="1" applyFont="1" applyFill="1" applyBorder="1" applyAlignment="1" applyProtection="1">
      <alignment horizontal="right" vertical="center"/>
      <protection locked="0"/>
    </xf>
    <xf numFmtId="0" fontId="3" fillId="0" borderId="58" xfId="2" applyFont="1" applyBorder="1" applyProtection="1">
      <alignment vertical="center"/>
    </xf>
    <xf numFmtId="0" fontId="3" fillId="0" borderId="58" xfId="0" applyFont="1" applyBorder="1" applyAlignment="1" applyProtection="1">
      <alignment horizontal="left" vertical="center"/>
    </xf>
    <xf numFmtId="0" fontId="13" fillId="4" borderId="54" xfId="0" applyFont="1" applyFill="1" applyBorder="1" applyProtection="1">
      <alignment vertical="center"/>
    </xf>
    <xf numFmtId="0" fontId="13" fillId="4" borderId="59" xfId="0" applyFont="1" applyFill="1" applyBorder="1" applyProtection="1">
      <alignment vertical="center"/>
    </xf>
    <xf numFmtId="0" fontId="13" fillId="4" borderId="52" xfId="0" applyFont="1" applyFill="1" applyBorder="1" applyProtection="1">
      <alignment vertical="center"/>
    </xf>
    <xf numFmtId="0" fontId="13" fillId="4" borderId="46" xfId="0" applyFont="1" applyFill="1" applyBorder="1" applyProtection="1">
      <alignment vertical="center"/>
    </xf>
    <xf numFmtId="0" fontId="3" fillId="0" borderId="25" xfId="0" applyFont="1" applyBorder="1" applyProtection="1">
      <alignment vertical="center"/>
    </xf>
    <xf numFmtId="0" fontId="3" fillId="0" borderId="51" xfId="0" applyFont="1" applyBorder="1" applyProtection="1">
      <alignment vertical="center"/>
    </xf>
    <xf numFmtId="0" fontId="3" fillId="0" borderId="3" xfId="0" applyFont="1" applyBorder="1" applyProtection="1">
      <alignment vertical="center"/>
    </xf>
    <xf numFmtId="0" fontId="3" fillId="0" borderId="55" xfId="0" applyFont="1" applyBorder="1" applyProtection="1">
      <alignment vertical="center"/>
    </xf>
    <xf numFmtId="0" fontId="3" fillId="0" borderId="43" xfId="0" applyFont="1" applyBorder="1" applyProtection="1">
      <alignment vertical="center"/>
    </xf>
    <xf numFmtId="0" fontId="3" fillId="0" borderId="7" xfId="0" applyFont="1" applyBorder="1" applyProtection="1">
      <alignment vertical="center"/>
    </xf>
    <xf numFmtId="0" fontId="3" fillId="0" borderId="56" xfId="0" applyFont="1" applyBorder="1" applyProtection="1">
      <alignment vertical="center"/>
    </xf>
    <xf numFmtId="0" fontId="3" fillId="0" borderId="53" xfId="0" applyFont="1" applyBorder="1" applyProtection="1">
      <alignment vertical="center"/>
    </xf>
    <xf numFmtId="0" fontId="3" fillId="0" borderId="50" xfId="0" applyFont="1" applyBorder="1" applyProtection="1">
      <alignment vertical="center"/>
    </xf>
    <xf numFmtId="49" fontId="3" fillId="2" borderId="14" xfId="1" applyNumberFormat="1" applyFont="1" applyFill="1" applyBorder="1" applyAlignment="1" applyProtection="1">
      <alignment horizontal="left" vertical="center"/>
      <protection locked="0"/>
    </xf>
    <xf numFmtId="49" fontId="3" fillId="2" borderId="8" xfId="1" applyNumberFormat="1" applyFont="1" applyFill="1" applyBorder="1" applyAlignment="1" applyProtection="1">
      <alignment horizontal="left" vertical="center"/>
      <protection locked="0"/>
    </xf>
    <xf numFmtId="49" fontId="3" fillId="2" borderId="10" xfId="1" applyNumberFormat="1" applyFont="1" applyFill="1" applyBorder="1" applyAlignment="1" applyProtection="1">
      <alignment horizontal="left" vertical="center"/>
      <protection locked="0"/>
    </xf>
    <xf numFmtId="177" fontId="3" fillId="0" borderId="23" xfId="2" applyNumberFormat="1" applyFont="1" applyBorder="1" applyAlignment="1" applyProtection="1">
      <alignment horizontal="center" vertical="center"/>
    </xf>
    <xf numFmtId="177" fontId="3" fillId="0" borderId="1" xfId="2" applyNumberFormat="1" applyFont="1" applyBorder="1" applyAlignment="1" applyProtection="1">
      <alignment horizontal="center" vertical="center"/>
    </xf>
    <xf numFmtId="177" fontId="3" fillId="0" borderId="2" xfId="2" applyNumberFormat="1" applyFont="1" applyBorder="1" applyAlignment="1" applyProtection="1">
      <alignment horizontal="center" vertical="center"/>
    </xf>
    <xf numFmtId="38" fontId="13" fillId="2" borderId="13" xfId="2" applyNumberFormat="1" applyFont="1" applyFill="1" applyBorder="1" applyAlignment="1" applyProtection="1">
      <alignment horizontal="right" vertical="center"/>
      <protection locked="0"/>
    </xf>
    <xf numFmtId="38" fontId="13" fillId="2" borderId="4" xfId="2" applyNumberFormat="1" applyFont="1" applyFill="1" applyBorder="1" applyAlignment="1" applyProtection="1">
      <alignment horizontal="right" vertical="center"/>
      <protection locked="0"/>
    </xf>
    <xf numFmtId="38" fontId="13" fillId="2" borderId="6" xfId="2" applyNumberFormat="1" applyFont="1" applyFill="1" applyBorder="1" applyAlignment="1" applyProtection="1">
      <alignment horizontal="right" vertical="center"/>
      <protection locked="0"/>
    </xf>
    <xf numFmtId="0" fontId="13" fillId="0" borderId="58" xfId="0" applyFont="1" applyBorder="1" applyProtection="1">
      <alignment vertical="center"/>
    </xf>
    <xf numFmtId="0" fontId="3" fillId="0" borderId="58" xfId="2" applyFont="1" applyBorder="1" applyAlignment="1" applyProtection="1">
      <alignment horizontal="center" vertical="center" textRotation="255"/>
    </xf>
    <xf numFmtId="0" fontId="3" fillId="0" borderId="28" xfId="2" applyFont="1" applyBorder="1" applyAlignment="1" applyProtection="1">
      <alignment horizontal="center" vertical="center" textRotation="255"/>
    </xf>
    <xf numFmtId="0" fontId="19" fillId="0" borderId="0" xfId="0" applyFont="1" applyAlignment="1" applyProtection="1">
      <alignment vertical="center" wrapText="1"/>
    </xf>
    <xf numFmtId="0" fontId="3" fillId="0" borderId="3" xfId="2" applyFont="1" applyBorder="1" applyAlignment="1" applyProtection="1">
      <alignment horizontal="center" vertical="center"/>
    </xf>
    <xf numFmtId="0" fontId="3" fillId="0" borderId="4" xfId="2" applyFont="1" applyBorder="1" applyAlignment="1" applyProtection="1">
      <alignment horizontal="center" vertical="center"/>
    </xf>
    <xf numFmtId="0" fontId="3" fillId="0" borderId="65" xfId="2" applyFont="1" applyBorder="1" applyAlignment="1" applyProtection="1">
      <alignment horizontal="left" vertical="center" wrapText="1"/>
    </xf>
    <xf numFmtId="0" fontId="3" fillId="0" borderId="66" xfId="2" applyFont="1" applyBorder="1" applyAlignment="1" applyProtection="1">
      <alignment horizontal="left" vertical="center" wrapText="1"/>
    </xf>
    <xf numFmtId="0" fontId="3" fillId="0" borderId="22" xfId="2" applyFont="1" applyFill="1" applyBorder="1" applyAlignment="1" applyProtection="1">
      <alignment horizontal="center" vertical="center"/>
    </xf>
    <xf numFmtId="49" fontId="13" fillId="2" borderId="40" xfId="1" applyNumberFormat="1" applyFont="1" applyFill="1" applyBorder="1" applyAlignment="1" applyProtection="1">
      <alignment horizontal="center" vertical="center"/>
      <protection locked="0"/>
    </xf>
    <xf numFmtId="49" fontId="13" fillId="2" borderId="41" xfId="1" applyNumberFormat="1" applyFont="1" applyFill="1" applyBorder="1" applyAlignment="1" applyProtection="1">
      <alignment horizontal="center" vertical="center"/>
      <protection locked="0"/>
    </xf>
    <xf numFmtId="0" fontId="13" fillId="3" borderId="40" xfId="1" applyNumberFormat="1" applyFont="1" applyFill="1" applyBorder="1" applyAlignment="1" applyProtection="1">
      <alignment horizontal="left" vertical="center"/>
    </xf>
    <xf numFmtId="49" fontId="13" fillId="3" borderId="41" xfId="1" applyNumberFormat="1" applyFont="1" applyFill="1" applyBorder="1" applyAlignment="1" applyProtection="1">
      <alignment horizontal="left" vertical="center"/>
    </xf>
    <xf numFmtId="0" fontId="13" fillId="4" borderId="58" xfId="0" applyFont="1" applyFill="1" applyBorder="1" applyAlignment="1" applyProtection="1">
      <alignment horizontal="center" vertical="center" textRotation="255"/>
    </xf>
    <xf numFmtId="38" fontId="13" fillId="2" borderId="15" xfId="0" applyNumberFormat="1" applyFont="1" applyFill="1" applyBorder="1" applyAlignment="1" applyProtection="1">
      <alignment horizontal="right" vertical="center"/>
      <protection locked="0"/>
    </xf>
    <xf numFmtId="38" fontId="13" fillId="2" borderId="11" xfId="0" applyNumberFormat="1" applyFont="1" applyFill="1" applyBorder="1" applyAlignment="1" applyProtection="1">
      <alignment horizontal="right" vertical="center"/>
      <protection locked="0"/>
    </xf>
    <xf numFmtId="38" fontId="13" fillId="2" borderId="12" xfId="0" applyNumberFormat="1" applyFont="1" applyFill="1" applyBorder="1" applyAlignment="1" applyProtection="1">
      <alignment horizontal="right" vertical="center"/>
      <protection locked="0"/>
    </xf>
    <xf numFmtId="49" fontId="3" fillId="0" borderId="47" xfId="0" applyNumberFormat="1" applyFont="1" applyBorder="1" applyAlignment="1" applyProtection="1">
      <alignment horizontal="right" vertical="center"/>
    </xf>
    <xf numFmtId="49" fontId="3" fillId="0" borderId="48" xfId="0" applyNumberFormat="1" applyFont="1" applyBorder="1" applyAlignment="1" applyProtection="1">
      <alignment horizontal="right" vertical="center"/>
    </xf>
    <xf numFmtId="49" fontId="3" fillId="0" borderId="49" xfId="0" applyNumberFormat="1" applyFont="1" applyBorder="1" applyAlignment="1" applyProtection="1">
      <alignment horizontal="right" vertical="center"/>
    </xf>
    <xf numFmtId="0" fontId="13" fillId="4" borderId="28" xfId="0" applyFont="1" applyFill="1" applyBorder="1" applyAlignment="1" applyProtection="1">
      <alignment horizontal="center" vertical="center" textRotation="255"/>
    </xf>
    <xf numFmtId="0" fontId="13" fillId="4" borderId="38" xfId="0" applyFont="1" applyFill="1" applyBorder="1" applyAlignment="1" applyProtection="1">
      <alignment horizontal="center" vertical="center" textRotation="255"/>
    </xf>
    <xf numFmtId="0" fontId="13" fillId="4" borderId="31" xfId="0" applyFont="1" applyFill="1" applyBorder="1" applyAlignment="1" applyProtection="1">
      <alignment horizontal="center" vertical="center" textRotation="255"/>
    </xf>
    <xf numFmtId="0" fontId="13" fillId="4" borderId="22" xfId="0" applyFont="1" applyFill="1" applyBorder="1" applyAlignment="1" applyProtection="1">
      <alignment horizontal="center" vertical="center" textRotation="255"/>
    </xf>
    <xf numFmtId="38" fontId="13" fillId="2" borderId="42" xfId="0" applyNumberFormat="1" applyFont="1" applyFill="1" applyBorder="1" applyAlignment="1" applyProtection="1">
      <alignment horizontal="right" vertical="center"/>
      <protection locked="0"/>
    </xf>
    <xf numFmtId="38" fontId="13" fillId="2" borderId="39" xfId="0" applyNumberFormat="1" applyFont="1" applyFill="1" applyBorder="1" applyAlignment="1" applyProtection="1">
      <alignment horizontal="right" vertical="center"/>
      <protection locked="0"/>
    </xf>
    <xf numFmtId="38" fontId="13" fillId="2" borderId="62" xfId="0" applyNumberFormat="1" applyFont="1" applyFill="1" applyBorder="1" applyAlignment="1" applyProtection="1">
      <alignment horizontal="right" vertical="center"/>
      <protection locked="0"/>
    </xf>
    <xf numFmtId="38" fontId="13" fillId="2" borderId="47" xfId="0" applyNumberFormat="1" applyFont="1" applyFill="1" applyBorder="1" applyAlignment="1" applyProtection="1">
      <alignment horizontal="right" vertical="center"/>
      <protection locked="0"/>
    </xf>
    <xf numFmtId="38" fontId="13" fillId="2" borderId="48" xfId="0" applyNumberFormat="1" applyFont="1" applyFill="1" applyBorder="1" applyAlignment="1" applyProtection="1">
      <alignment horizontal="right" vertical="center"/>
      <protection locked="0"/>
    </xf>
    <xf numFmtId="38" fontId="13" fillId="2" borderId="67" xfId="0" applyNumberFormat="1" applyFont="1" applyFill="1" applyBorder="1" applyAlignment="1" applyProtection="1">
      <alignment horizontal="right" vertical="center"/>
      <protection locked="0"/>
    </xf>
    <xf numFmtId="0" fontId="3" fillId="0" borderId="63" xfId="2" applyFont="1" applyBorder="1" applyAlignment="1" applyProtection="1">
      <alignment horizontal="center" vertical="center" textRotation="255"/>
    </xf>
    <xf numFmtId="0" fontId="3" fillId="0" borderId="31" xfId="2" applyFont="1" applyBorder="1" applyProtection="1">
      <alignment vertical="center"/>
    </xf>
    <xf numFmtId="38" fontId="13" fillId="0" borderId="64" xfId="0" applyNumberFormat="1" applyFont="1" applyBorder="1" applyAlignment="1" applyProtection="1">
      <alignment horizontal="right" vertical="center"/>
    </xf>
    <xf numFmtId="38" fontId="13" fillId="0" borderId="49" xfId="0" applyNumberFormat="1" applyFont="1" applyBorder="1" applyAlignment="1" applyProtection="1">
      <alignment horizontal="right" vertical="center"/>
    </xf>
  </cellXfs>
  <cellStyles count="8">
    <cellStyle name="桁区切り 2" xfId="4" xr:uid="{00000000-0005-0000-0000-000001000000}"/>
    <cellStyle name="桁区切り 3" xfId="7" xr:uid="{00000000-0005-0000-0000-000002000000}"/>
    <cellStyle name="標準" xfId="0" builtinId="0"/>
    <cellStyle name="標準 3 3" xfId="3" xr:uid="{00000000-0005-0000-0000-000004000000}"/>
    <cellStyle name="標準 5" xfId="2" xr:uid="{00000000-0005-0000-0000-000005000000}"/>
    <cellStyle name="標準 5 2" xfId="1" xr:uid="{00000000-0005-0000-0000-000006000000}"/>
    <cellStyle name="標準 5 2 2" xfId="6" xr:uid="{00000000-0005-0000-0000-000007000000}"/>
    <cellStyle name="標準 9" xfId="5" xr:uid="{00000000-0005-0000-0000-000008000000}"/>
  </cellStyles>
  <dxfs count="664">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FFCCFF"/>
      <color rgb="FFEEAAFC"/>
      <color rgb="FF000000"/>
      <color rgb="FFFF0000"/>
      <color rgb="FFA6A6A6"/>
      <color rgb="FFE2EFDA"/>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C294"/>
  <sheetViews>
    <sheetView showGridLines="0" tabSelected="1" topLeftCell="B1" zoomScaleNormal="100" workbookViewId="0">
      <selection activeCell="B1" sqref="B1"/>
    </sheetView>
  </sheetViews>
  <sheetFormatPr defaultColWidth="9" defaultRowHeight="13.5"/>
  <cols>
    <col min="1" max="1" width="10.375" style="5" hidden="1" customWidth="1"/>
    <col min="2" max="3" width="1.625" style="5" customWidth="1"/>
    <col min="4" max="4" width="6.125" style="5" customWidth="1"/>
    <col min="5" max="5" width="5.625" style="5" customWidth="1"/>
    <col min="6" max="6" width="6.625" style="5" customWidth="1"/>
    <col min="7" max="7" width="8" style="5" customWidth="1"/>
    <col min="8" max="8" width="2.625" style="5" customWidth="1"/>
    <col min="9" max="9" width="1.625" style="5" customWidth="1"/>
    <col min="10" max="10" width="8.125" style="5" customWidth="1"/>
    <col min="11" max="11" width="2.625" style="5" customWidth="1"/>
    <col min="12" max="12" width="1.625" style="5" customWidth="1"/>
    <col min="13" max="13" width="13.625" style="5" customWidth="1"/>
    <col min="14" max="14" width="6" style="5" customWidth="1"/>
    <col min="15" max="15" width="5" style="5" customWidth="1"/>
    <col min="16" max="16" width="11.625" style="5" customWidth="1"/>
    <col min="17" max="17" width="7.25" style="5" customWidth="1"/>
    <col min="18" max="18" width="5.625" style="5" customWidth="1"/>
    <col min="19" max="19" width="13.625" style="5" customWidth="1"/>
    <col min="20" max="20" width="13.125" style="5" customWidth="1"/>
    <col min="21" max="24" width="7.625" style="5" customWidth="1"/>
    <col min="25" max="25" width="4.625" style="5" customWidth="1"/>
    <col min="26" max="26" width="2.625" style="5" customWidth="1"/>
    <col min="27" max="27" width="3.625" style="5" customWidth="1"/>
    <col min="28" max="28" width="5.875" style="5" hidden="1" customWidth="1"/>
    <col min="29" max="16384" width="9" style="5"/>
  </cols>
  <sheetData>
    <row r="1" spans="1:29" ht="30.2" customHeight="1">
      <c r="A1" s="3" t="s">
        <v>263</v>
      </c>
      <c r="B1" s="3"/>
      <c r="C1" s="4" t="s">
        <v>197</v>
      </c>
      <c r="D1" s="4"/>
      <c r="Q1" s="6"/>
      <c r="R1" s="6"/>
      <c r="T1" s="7"/>
      <c r="U1" s="7"/>
      <c r="V1" s="7"/>
      <c r="W1" s="313">
        <v>44927</v>
      </c>
      <c r="X1" s="313"/>
      <c r="Y1" s="313"/>
      <c r="Z1" s="313"/>
      <c r="AA1" s="6"/>
      <c r="AB1" s="6"/>
      <c r="AC1" s="6"/>
    </row>
    <row r="2" spans="1:29" ht="15" hidden="1" customHeight="1">
      <c r="A2" s="3" t="s">
        <v>66</v>
      </c>
      <c r="B2" s="3"/>
      <c r="C2" s="8"/>
      <c r="D2" s="8"/>
      <c r="AA2" s="6"/>
      <c r="AB2" s="6"/>
      <c r="AC2" s="6"/>
    </row>
    <row r="3" spans="1:29" ht="30.2" customHeight="1">
      <c r="A3" s="9">
        <v>2023.01</v>
      </c>
      <c r="B3" s="9"/>
      <c r="C3" s="5" t="s">
        <v>261</v>
      </c>
      <c r="AA3" s="6"/>
      <c r="AB3" s="6"/>
      <c r="AC3" s="6"/>
    </row>
    <row r="4" spans="1:29" ht="5.25" customHeight="1">
      <c r="A4" s="9"/>
      <c r="B4" s="9"/>
      <c r="C4" s="10"/>
      <c r="D4" s="11"/>
      <c r="E4" s="11"/>
      <c r="F4" s="11"/>
      <c r="G4" s="11"/>
      <c r="H4" s="11"/>
      <c r="I4" s="11"/>
      <c r="J4" s="11"/>
      <c r="K4" s="11"/>
      <c r="L4" s="11"/>
      <c r="M4" s="11"/>
      <c r="N4" s="11"/>
      <c r="O4" s="11"/>
      <c r="P4" s="11"/>
      <c r="Q4" s="11"/>
      <c r="R4" s="11"/>
      <c r="S4" s="11"/>
      <c r="T4" s="11"/>
      <c r="U4" s="11"/>
      <c r="V4" s="11"/>
      <c r="W4" s="11"/>
      <c r="X4" s="11"/>
      <c r="Y4" s="11"/>
      <c r="Z4" s="12"/>
    </row>
    <row r="5" spans="1:29" ht="15" customHeight="1">
      <c r="A5" s="9"/>
      <c r="B5" s="13"/>
      <c r="C5" s="14" t="s">
        <v>12</v>
      </c>
      <c r="D5" s="15"/>
      <c r="E5" s="15"/>
      <c r="F5" s="15"/>
      <c r="G5" s="15"/>
      <c r="H5" s="15"/>
      <c r="I5" s="15"/>
      <c r="J5" s="15"/>
      <c r="K5" s="15"/>
      <c r="L5" s="15"/>
      <c r="M5" s="15"/>
      <c r="N5" s="15"/>
      <c r="O5" s="15"/>
      <c r="P5" s="15"/>
      <c r="Q5" s="15"/>
      <c r="R5" s="15"/>
      <c r="S5" s="15"/>
      <c r="T5" s="15"/>
      <c r="U5" s="15"/>
      <c r="V5" s="15"/>
      <c r="W5" s="15"/>
      <c r="X5" s="15"/>
      <c r="Y5" s="15"/>
      <c r="Z5" s="16"/>
    </row>
    <row r="6" spans="1:29" ht="15" customHeight="1">
      <c r="A6" s="9"/>
      <c r="B6" s="9"/>
      <c r="C6" s="14" t="s">
        <v>13</v>
      </c>
      <c r="D6" s="15"/>
      <c r="E6" s="15"/>
      <c r="F6" s="15"/>
      <c r="G6" s="15"/>
      <c r="H6" s="15"/>
      <c r="I6" s="15"/>
      <c r="J6" s="15"/>
      <c r="K6" s="15"/>
      <c r="L6" s="15"/>
      <c r="M6" s="15"/>
      <c r="N6" s="15"/>
      <c r="O6" s="15"/>
      <c r="P6" s="15"/>
      <c r="Q6" s="15"/>
      <c r="R6" s="15"/>
      <c r="S6" s="15"/>
      <c r="T6" s="15"/>
      <c r="U6" s="15"/>
      <c r="V6" s="15"/>
      <c r="W6" s="15"/>
      <c r="X6" s="15"/>
      <c r="Y6" s="15"/>
      <c r="Z6" s="16"/>
    </row>
    <row r="7" spans="1:29" ht="15" customHeight="1">
      <c r="A7" s="9"/>
      <c r="B7" s="9"/>
      <c r="C7" s="14" t="s">
        <v>14</v>
      </c>
      <c r="D7" s="15"/>
      <c r="E7" s="15"/>
      <c r="F7" s="15"/>
      <c r="G7" s="15"/>
      <c r="H7" s="15"/>
      <c r="I7" s="15"/>
      <c r="J7" s="15"/>
      <c r="K7" s="15"/>
      <c r="L7" s="15"/>
      <c r="M7" s="15"/>
      <c r="N7" s="15"/>
      <c r="O7" s="15"/>
      <c r="P7" s="15"/>
      <c r="Q7" s="15"/>
      <c r="R7" s="15"/>
      <c r="S7" s="15"/>
      <c r="T7" s="15"/>
      <c r="U7" s="15"/>
      <c r="V7" s="15"/>
      <c r="W7" s="15"/>
      <c r="X7" s="15"/>
      <c r="Y7" s="15"/>
      <c r="Z7" s="16"/>
    </row>
    <row r="8" spans="1:29" ht="15" hidden="1" customHeight="1">
      <c r="A8" s="9"/>
      <c r="B8" s="9"/>
      <c r="C8" s="14"/>
      <c r="D8" s="15"/>
      <c r="E8" s="15"/>
      <c r="F8" s="15"/>
      <c r="G8" s="15"/>
      <c r="H8" s="15"/>
      <c r="I8" s="15"/>
      <c r="J8" s="15"/>
      <c r="K8" s="15"/>
      <c r="L8" s="15"/>
      <c r="M8" s="15"/>
      <c r="N8" s="15"/>
      <c r="O8" s="15"/>
      <c r="P8" s="15"/>
      <c r="Q8" s="15"/>
      <c r="R8" s="15"/>
      <c r="S8" s="15"/>
      <c r="T8" s="15"/>
      <c r="U8" s="15"/>
      <c r="V8" s="15"/>
      <c r="W8" s="15"/>
      <c r="X8" s="15"/>
      <c r="Y8" s="15"/>
      <c r="Z8" s="16"/>
    </row>
    <row r="9" spans="1:29" ht="5.25" customHeight="1">
      <c r="A9" s="9"/>
      <c r="B9" s="9"/>
      <c r="C9" s="17"/>
      <c r="D9" s="18"/>
      <c r="E9" s="18"/>
      <c r="F9" s="18"/>
      <c r="G9" s="18"/>
      <c r="H9" s="18"/>
      <c r="I9" s="18"/>
      <c r="J9" s="18"/>
      <c r="K9" s="18"/>
      <c r="L9" s="18"/>
      <c r="M9" s="18"/>
      <c r="N9" s="18"/>
      <c r="O9" s="18"/>
      <c r="P9" s="18"/>
      <c r="Q9" s="18"/>
      <c r="R9" s="18"/>
      <c r="S9" s="18"/>
      <c r="T9" s="18"/>
      <c r="U9" s="18"/>
      <c r="V9" s="18"/>
      <c r="W9" s="18"/>
      <c r="X9" s="18"/>
      <c r="Y9" s="18"/>
      <c r="Z9" s="19"/>
    </row>
    <row r="10" spans="1:29" ht="30.2" customHeight="1">
      <c r="A10" s="9"/>
      <c r="B10" s="9"/>
    </row>
    <row r="11" spans="1:29" ht="15" hidden="1" customHeight="1">
      <c r="A11" s="9"/>
      <c r="B11" s="9"/>
    </row>
    <row r="12" spans="1:29" ht="15" hidden="1" customHeight="1">
      <c r="A12" s="9"/>
      <c r="B12" s="9"/>
    </row>
    <row r="13" spans="1:29" ht="20.100000000000001" customHeight="1">
      <c r="A13" s="9"/>
      <c r="B13" s="9"/>
      <c r="C13" s="267" t="s">
        <v>169</v>
      </c>
      <c r="D13" s="268"/>
      <c r="E13" s="268"/>
      <c r="F13" s="268"/>
      <c r="G13" s="268"/>
      <c r="H13" s="269"/>
    </row>
    <row r="14" spans="1:29" ht="15" customHeight="1">
      <c r="A14" s="9"/>
      <c r="B14" s="9"/>
      <c r="C14" s="20"/>
      <c r="D14" s="21"/>
      <c r="E14" s="21"/>
      <c r="F14" s="21"/>
      <c r="G14" s="21"/>
      <c r="H14" s="21"/>
      <c r="I14" s="22"/>
      <c r="J14" s="22"/>
      <c r="K14" s="22"/>
      <c r="L14" s="22"/>
      <c r="M14" s="22"/>
      <c r="N14" s="22"/>
      <c r="O14" s="22"/>
      <c r="P14" s="22"/>
      <c r="Q14" s="22"/>
      <c r="R14" s="22"/>
      <c r="S14" s="22"/>
      <c r="T14" s="22"/>
      <c r="U14" s="22"/>
      <c r="V14" s="22"/>
      <c r="W14" s="22"/>
      <c r="X14" s="22"/>
      <c r="Y14" s="22"/>
      <c r="Z14" s="23"/>
    </row>
    <row r="15" spans="1:29" ht="15.75" hidden="1" customHeight="1">
      <c r="A15" s="9"/>
      <c r="B15" s="9"/>
      <c r="C15" s="24"/>
      <c r="D15" s="25"/>
      <c r="E15" s="244"/>
      <c r="F15" s="244"/>
      <c r="G15" s="244"/>
      <c r="H15" s="244"/>
      <c r="I15" s="26"/>
      <c r="J15" s="321"/>
      <c r="K15" s="321"/>
      <c r="L15" s="321"/>
      <c r="M15" s="321"/>
      <c r="N15" s="321"/>
      <c r="O15" s="321"/>
      <c r="P15" s="321"/>
      <c r="Q15" s="321"/>
      <c r="R15" s="321"/>
      <c r="S15" s="321"/>
      <c r="T15" s="321"/>
      <c r="U15" s="321"/>
      <c r="V15" s="321"/>
      <c r="W15" s="321"/>
      <c r="X15" s="321"/>
      <c r="Y15" s="321"/>
      <c r="Z15" s="27"/>
    </row>
    <row r="16" spans="1:29" ht="15.75" hidden="1" customHeight="1">
      <c r="A16" s="9"/>
      <c r="B16" s="9"/>
      <c r="C16" s="24"/>
      <c r="D16" s="25"/>
      <c r="E16" s="163"/>
      <c r="F16" s="163"/>
      <c r="G16" s="163"/>
      <c r="H16" s="163"/>
      <c r="I16" s="26"/>
      <c r="J16" s="162"/>
      <c r="K16" s="162"/>
      <c r="L16" s="162"/>
      <c r="M16" s="162"/>
      <c r="N16" s="162"/>
      <c r="O16" s="162"/>
      <c r="P16" s="162"/>
      <c r="Q16" s="162"/>
      <c r="R16" s="162"/>
      <c r="S16" s="162"/>
      <c r="T16" s="162"/>
      <c r="U16" s="162"/>
      <c r="V16" s="162"/>
      <c r="W16" s="162"/>
      <c r="X16" s="162"/>
      <c r="Y16" s="162"/>
      <c r="Z16" s="27"/>
    </row>
    <row r="17" spans="1:26" ht="15.75" hidden="1" customHeight="1">
      <c r="A17" s="9"/>
      <c r="B17" s="9"/>
      <c r="C17" s="24"/>
      <c r="D17" s="25"/>
      <c r="E17" s="163"/>
      <c r="F17" s="163"/>
      <c r="G17" s="163"/>
      <c r="H17" s="163"/>
      <c r="I17" s="26"/>
      <c r="J17" s="162"/>
      <c r="K17" s="162"/>
      <c r="L17" s="162"/>
      <c r="M17" s="162"/>
      <c r="N17" s="162"/>
      <c r="O17" s="162"/>
      <c r="P17" s="162"/>
      <c r="Q17" s="162"/>
      <c r="R17" s="162"/>
      <c r="S17" s="162"/>
      <c r="T17" s="162"/>
      <c r="U17" s="162"/>
      <c r="V17" s="162"/>
      <c r="W17" s="162"/>
      <c r="X17" s="162"/>
      <c r="Y17" s="162"/>
      <c r="Z17" s="27"/>
    </row>
    <row r="18" spans="1:26" ht="15.75" hidden="1" customHeight="1">
      <c r="A18" s="9"/>
      <c r="B18" s="9"/>
      <c r="C18" s="24"/>
      <c r="D18" s="25"/>
      <c r="E18" s="163"/>
      <c r="F18" s="163"/>
      <c r="G18" s="163"/>
      <c r="H18" s="163"/>
      <c r="I18" s="26"/>
      <c r="J18" s="162"/>
      <c r="K18" s="162"/>
      <c r="L18" s="162"/>
      <c r="M18" s="162"/>
      <c r="N18" s="162"/>
      <c r="O18" s="162"/>
      <c r="P18" s="162"/>
      <c r="Q18" s="162"/>
      <c r="R18" s="162"/>
      <c r="S18" s="162"/>
      <c r="T18" s="162"/>
      <c r="U18" s="162"/>
      <c r="V18" s="162"/>
      <c r="W18" s="162"/>
      <c r="X18" s="162"/>
      <c r="Y18" s="162"/>
      <c r="Z18" s="27"/>
    </row>
    <row r="19" spans="1:26" ht="15.75" hidden="1" customHeight="1">
      <c r="A19" s="9"/>
      <c r="B19" s="9"/>
      <c r="C19" s="24"/>
      <c r="D19" s="25"/>
      <c r="E19" s="163"/>
      <c r="F19" s="163"/>
      <c r="G19" s="163"/>
      <c r="H19" s="163"/>
      <c r="I19" s="26"/>
      <c r="J19" s="162"/>
      <c r="K19" s="162"/>
      <c r="L19" s="162"/>
      <c r="M19" s="162"/>
      <c r="N19" s="162"/>
      <c r="O19" s="162"/>
      <c r="P19" s="162"/>
      <c r="Q19" s="162"/>
      <c r="R19" s="162"/>
      <c r="S19" s="162"/>
      <c r="T19" s="162"/>
      <c r="U19" s="162"/>
      <c r="V19" s="162"/>
      <c r="W19" s="162"/>
      <c r="X19" s="162"/>
      <c r="Y19" s="162"/>
      <c r="Z19" s="27"/>
    </row>
    <row r="20" spans="1:26" ht="20.100000000000001" customHeight="1">
      <c r="A20" s="9">
        <f>IF(TRIM($I20)="", 1001, 0)</f>
        <v>1001</v>
      </c>
      <c r="B20" s="9"/>
      <c r="C20" s="24"/>
      <c r="D20" s="25">
        <v>1</v>
      </c>
      <c r="E20" s="5" t="s">
        <v>0</v>
      </c>
      <c r="I20" s="193"/>
      <c r="J20" s="194"/>
      <c r="K20" s="194"/>
      <c r="L20" s="194"/>
      <c r="M20" s="194"/>
      <c r="N20" s="163"/>
      <c r="O20" s="163"/>
      <c r="P20" s="163"/>
      <c r="Q20" s="163"/>
      <c r="R20" s="163"/>
      <c r="S20" s="163"/>
      <c r="T20" s="163"/>
      <c r="U20" s="163"/>
      <c r="V20" s="163"/>
      <c r="W20" s="163"/>
      <c r="X20" s="163"/>
      <c r="Y20" s="163"/>
      <c r="Z20" s="27"/>
    </row>
    <row r="21" spans="1:26" ht="20.100000000000001" customHeight="1">
      <c r="A21" s="9"/>
      <c r="B21" s="9"/>
      <c r="C21" s="24"/>
      <c r="D21" s="25"/>
      <c r="E21" s="163"/>
      <c r="F21" s="163"/>
      <c r="G21" s="163"/>
      <c r="H21" s="163"/>
      <c r="I21" s="26"/>
      <c r="J21" s="164" t="s">
        <v>268</v>
      </c>
      <c r="K21" s="162"/>
      <c r="L21" s="162"/>
      <c r="M21" s="162"/>
      <c r="N21" s="162"/>
      <c r="O21" s="162"/>
      <c r="P21" s="162"/>
      <c r="Q21" s="162"/>
      <c r="R21" s="162"/>
      <c r="S21" s="162"/>
      <c r="T21" s="162"/>
      <c r="U21" s="162"/>
      <c r="V21" s="162"/>
      <c r="W21" s="162"/>
      <c r="X21" s="162"/>
      <c r="Y21" s="162"/>
      <c r="Z21" s="27"/>
    </row>
    <row r="22" spans="1:26" ht="20.100000000000001" customHeight="1">
      <c r="A22" s="9">
        <f>IF(AND(TRIM($I22)&lt;&gt;"", OR(ISERROR(FIND("@"&amp;LEFT($I22,3)&amp;"@", 都道府県3))=FALSE, ISERROR(FIND("@"&amp;LEFT($I22,4)&amp;"@",都道府県4))=FALSE))=FALSE, 1001, 0)</f>
        <v>1001</v>
      </c>
      <c r="B22" s="9"/>
      <c r="C22" s="24"/>
      <c r="D22" s="25">
        <v>2</v>
      </c>
      <c r="E22" s="5" t="s">
        <v>127</v>
      </c>
      <c r="I22" s="195"/>
      <c r="J22" s="195"/>
      <c r="K22" s="195"/>
      <c r="L22" s="195"/>
      <c r="M22" s="195"/>
      <c r="N22" s="195"/>
      <c r="O22" s="195"/>
      <c r="P22" s="195"/>
      <c r="Q22" s="196"/>
      <c r="R22" s="195"/>
      <c r="S22" s="195"/>
      <c r="T22" s="195"/>
      <c r="U22" s="195"/>
      <c r="V22" s="195"/>
      <c r="W22" s="195"/>
      <c r="X22" s="195"/>
      <c r="Y22" s="195"/>
      <c r="Z22" s="27"/>
    </row>
    <row r="23" spans="1:26" ht="20.100000000000001" customHeight="1">
      <c r="A23" s="9"/>
      <c r="B23" s="9"/>
      <c r="C23" s="24"/>
      <c r="D23" s="25"/>
      <c r="E23" s="163"/>
      <c r="F23" s="163"/>
      <c r="G23" s="163"/>
      <c r="H23" s="163"/>
      <c r="I23" s="26"/>
      <c r="J23" s="164" t="s">
        <v>8</v>
      </c>
      <c r="K23" s="162"/>
      <c r="L23" s="162"/>
      <c r="M23" s="162"/>
      <c r="N23" s="162"/>
      <c r="O23" s="162"/>
      <c r="P23" s="162"/>
      <c r="Q23" s="162"/>
      <c r="R23" s="162"/>
      <c r="S23" s="162"/>
      <c r="T23" s="162"/>
      <c r="U23" s="162"/>
      <c r="V23" s="162"/>
      <c r="W23" s="162"/>
      <c r="X23" s="162"/>
      <c r="Y23" s="162"/>
      <c r="Z23" s="27"/>
    </row>
    <row r="24" spans="1:26" ht="20.100000000000001" customHeight="1">
      <c r="A24" s="9">
        <f>IF(TRIM($I24)="", 1001, 0)</f>
        <v>1001</v>
      </c>
      <c r="B24" s="9"/>
      <c r="C24" s="24"/>
      <c r="D24" s="25">
        <v>3</v>
      </c>
      <c r="E24" s="5" t="s">
        <v>170</v>
      </c>
      <c r="I24" s="192"/>
      <c r="J24" s="192"/>
      <c r="K24" s="192"/>
      <c r="L24" s="192"/>
      <c r="M24" s="192"/>
      <c r="N24" s="192"/>
      <c r="O24" s="192"/>
      <c r="P24" s="192"/>
      <c r="Q24" s="197"/>
      <c r="R24" s="192"/>
      <c r="S24" s="192"/>
      <c r="T24" s="192"/>
      <c r="U24" s="192"/>
      <c r="V24" s="192"/>
      <c r="W24" s="192"/>
      <c r="X24" s="192"/>
      <c r="Y24" s="192"/>
      <c r="Z24" s="27"/>
    </row>
    <row r="25" spans="1:26" ht="20.100000000000001" customHeight="1">
      <c r="A25" s="9"/>
      <c r="B25" s="9"/>
      <c r="C25" s="28"/>
      <c r="D25" s="163"/>
      <c r="E25" s="163"/>
      <c r="F25" s="163"/>
      <c r="G25" s="163"/>
      <c r="H25" s="163"/>
      <c r="I25" s="26"/>
      <c r="J25" s="164" t="s">
        <v>194</v>
      </c>
      <c r="K25" s="162"/>
      <c r="L25" s="162"/>
      <c r="M25" s="162"/>
      <c r="N25" s="162"/>
      <c r="O25" s="162"/>
      <c r="P25" s="162"/>
      <c r="Q25" s="162"/>
      <c r="R25" s="162"/>
      <c r="S25" s="162"/>
      <c r="T25" s="162"/>
      <c r="U25" s="162"/>
      <c r="V25" s="162"/>
      <c r="W25" s="162"/>
      <c r="X25" s="162"/>
      <c r="Y25" s="162"/>
      <c r="Z25" s="27"/>
    </row>
    <row r="26" spans="1:26" ht="20.100000000000001" customHeight="1">
      <c r="A26" s="9">
        <f>IF(TRIM($I26)="", 1001, 0)</f>
        <v>1001</v>
      </c>
      <c r="B26" s="9"/>
      <c r="C26" s="24"/>
      <c r="D26" s="25">
        <v>4</v>
      </c>
      <c r="E26" s="5" t="s">
        <v>1</v>
      </c>
      <c r="I26" s="192"/>
      <c r="J26" s="192"/>
      <c r="K26" s="192"/>
      <c r="L26" s="192"/>
      <c r="M26" s="192"/>
      <c r="N26" s="192"/>
      <c r="O26" s="192"/>
      <c r="P26" s="192"/>
      <c r="Q26" s="197"/>
      <c r="R26" s="192"/>
      <c r="S26" s="192"/>
      <c r="T26" s="192"/>
      <c r="U26" s="192"/>
      <c r="V26" s="192"/>
      <c r="W26" s="192"/>
      <c r="X26" s="192"/>
      <c r="Y26" s="192"/>
      <c r="Z26" s="27"/>
    </row>
    <row r="27" spans="1:26" ht="20.100000000000001" customHeight="1">
      <c r="A27" s="9"/>
      <c r="B27" s="9"/>
      <c r="C27" s="28"/>
      <c r="D27" s="163"/>
      <c r="E27" s="163"/>
      <c r="F27" s="163"/>
      <c r="G27" s="163"/>
      <c r="H27" s="163"/>
      <c r="I27" s="26"/>
      <c r="J27" s="164" t="s">
        <v>195</v>
      </c>
      <c r="K27" s="162"/>
      <c r="L27" s="162"/>
      <c r="M27" s="162"/>
      <c r="N27" s="162"/>
      <c r="O27" s="162"/>
      <c r="P27" s="162"/>
      <c r="Q27" s="29"/>
      <c r="R27" s="162"/>
      <c r="S27" s="162"/>
      <c r="T27" s="162"/>
      <c r="U27" s="162"/>
      <c r="V27" s="162"/>
      <c r="W27" s="162"/>
      <c r="X27" s="162"/>
      <c r="Y27" s="162"/>
      <c r="Z27" s="30"/>
    </row>
    <row r="28" spans="1:26" ht="20.100000000000001" customHeight="1">
      <c r="A28" s="9">
        <f>IF(TRIM($I28)="", 1001, 0)</f>
        <v>1001</v>
      </c>
      <c r="B28" s="9"/>
      <c r="C28" s="24"/>
      <c r="D28" s="25">
        <v>5</v>
      </c>
      <c r="E28" s="5" t="s">
        <v>9</v>
      </c>
      <c r="I28" s="192"/>
      <c r="J28" s="192"/>
      <c r="K28" s="192"/>
      <c r="L28" s="192"/>
      <c r="M28" s="192"/>
      <c r="N28" s="192"/>
      <c r="O28" s="192"/>
      <c r="P28" s="192"/>
      <c r="Q28" s="192"/>
      <c r="R28" s="192"/>
      <c r="S28" s="192"/>
      <c r="T28" s="192"/>
      <c r="U28" s="192"/>
      <c r="V28" s="192"/>
      <c r="W28" s="192"/>
      <c r="X28" s="192"/>
      <c r="Y28" s="192"/>
      <c r="Z28" s="27"/>
    </row>
    <row r="29" spans="1:26" ht="20.100000000000001" customHeight="1">
      <c r="A29" s="9"/>
      <c r="B29" s="9"/>
      <c r="C29" s="28"/>
      <c r="D29" s="163"/>
      <c r="E29" s="163"/>
      <c r="F29" s="163"/>
      <c r="G29" s="163"/>
      <c r="H29" s="163"/>
      <c r="I29" s="26"/>
      <c r="J29" s="164" t="s">
        <v>186</v>
      </c>
      <c r="K29" s="162"/>
      <c r="L29" s="162"/>
      <c r="M29" s="162"/>
      <c r="N29" s="162"/>
      <c r="O29" s="162"/>
      <c r="P29" s="162"/>
      <c r="Q29" s="162"/>
      <c r="R29" s="162"/>
      <c r="S29" s="162"/>
      <c r="T29" s="162"/>
      <c r="U29" s="162"/>
      <c r="V29" s="162"/>
      <c r="W29" s="162"/>
      <c r="X29" s="162"/>
      <c r="Y29" s="162"/>
      <c r="Z29" s="30"/>
    </row>
    <row r="30" spans="1:26" ht="20.100000000000001" customHeight="1">
      <c r="A30" s="9">
        <f>IF(OR(TRIM($I30)="", NOT(OR(IFERROR(SEARCH(" ",$I30),0)&gt;0, IFERROR(SEARCH("　",$I30),0)&gt;0))), 1001, 0)</f>
        <v>1001</v>
      </c>
      <c r="B30" s="9"/>
      <c r="C30" s="24"/>
      <c r="D30" s="25">
        <v>6</v>
      </c>
      <c r="E30" s="5" t="s">
        <v>171</v>
      </c>
      <c r="I30" s="192"/>
      <c r="J30" s="192"/>
      <c r="K30" s="192"/>
      <c r="L30" s="192"/>
      <c r="M30" s="192"/>
      <c r="N30" s="192"/>
      <c r="O30" s="192"/>
      <c r="P30" s="192"/>
      <c r="Q30" s="192"/>
      <c r="R30" s="192"/>
      <c r="S30" s="192"/>
      <c r="T30" s="192"/>
      <c r="U30" s="192"/>
      <c r="V30" s="192"/>
      <c r="W30" s="192"/>
      <c r="X30" s="192"/>
      <c r="Y30" s="192"/>
      <c r="Z30" s="27"/>
    </row>
    <row r="31" spans="1:26" ht="20.100000000000001" customHeight="1">
      <c r="A31" s="9"/>
      <c r="B31" s="9"/>
      <c r="C31" s="28"/>
      <c r="D31" s="163"/>
      <c r="E31" s="163"/>
      <c r="F31" s="163"/>
      <c r="G31" s="163"/>
      <c r="H31" s="163"/>
      <c r="I31" s="31"/>
      <c r="J31" s="164" t="s">
        <v>166</v>
      </c>
      <c r="K31" s="164"/>
      <c r="L31" s="164"/>
      <c r="M31" s="164"/>
      <c r="N31" s="164"/>
      <c r="O31" s="164"/>
      <c r="P31" s="164"/>
      <c r="Q31" s="164"/>
      <c r="R31" s="164"/>
      <c r="S31" s="164"/>
      <c r="T31" s="164"/>
      <c r="U31" s="164"/>
      <c r="V31" s="164"/>
      <c r="W31" s="164"/>
      <c r="X31" s="164"/>
      <c r="Y31" s="164"/>
      <c r="Z31" s="30"/>
    </row>
    <row r="32" spans="1:26" ht="20.100000000000001" customHeight="1">
      <c r="A32" s="9">
        <f>IF(OR(TRIM($I32)="", NOT(OR(IFERROR(SEARCH(" ",$I32),0)&gt;0, IFERROR(SEARCH("　",$I32),0)&gt;0))), 1001, 0)</f>
        <v>1001</v>
      </c>
      <c r="B32" s="9"/>
      <c r="C32" s="24"/>
      <c r="D32" s="25">
        <v>7</v>
      </c>
      <c r="E32" s="5" t="s">
        <v>2</v>
      </c>
      <c r="I32" s="192"/>
      <c r="J32" s="192"/>
      <c r="K32" s="192"/>
      <c r="L32" s="192"/>
      <c r="M32" s="192"/>
      <c r="N32" s="192"/>
      <c r="O32" s="192"/>
      <c r="P32" s="192"/>
      <c r="Q32" s="192"/>
      <c r="R32" s="192"/>
      <c r="S32" s="192"/>
      <c r="T32" s="192"/>
      <c r="U32" s="192"/>
      <c r="V32" s="192"/>
      <c r="W32" s="192"/>
      <c r="X32" s="192"/>
      <c r="Y32" s="192"/>
      <c r="Z32" s="27"/>
    </row>
    <row r="33" spans="1:27" ht="20.100000000000001" customHeight="1">
      <c r="A33" s="9"/>
      <c r="B33" s="9"/>
      <c r="C33" s="28"/>
      <c r="D33" s="163"/>
      <c r="E33" s="163"/>
      <c r="F33" s="163"/>
      <c r="G33" s="163"/>
      <c r="H33" s="163"/>
      <c r="I33" s="31"/>
      <c r="J33" s="164" t="s">
        <v>5</v>
      </c>
      <c r="K33" s="164"/>
      <c r="L33" s="164"/>
      <c r="M33" s="164"/>
      <c r="N33" s="164"/>
      <c r="O33" s="164"/>
      <c r="P33" s="164"/>
      <c r="Q33" s="164"/>
      <c r="R33" s="164"/>
      <c r="S33" s="164"/>
      <c r="T33" s="164"/>
      <c r="U33" s="164"/>
      <c r="V33" s="164"/>
      <c r="W33" s="164"/>
      <c r="X33" s="164"/>
      <c r="Y33" s="164"/>
      <c r="Z33" s="27"/>
    </row>
    <row r="34" spans="1:27" ht="20.100000000000001" customHeight="1">
      <c r="A34" s="9">
        <f>IF(NOT(AND(TRIM($I34)&lt;&gt;"",ISNUMBER(VALUE(SUBSTITUTE($I34,"-",""))), IFERROR(SEARCH("-",$I34),0)&gt;0)), 1001, 0)</f>
        <v>1001</v>
      </c>
      <c r="B34" s="9"/>
      <c r="C34" s="24"/>
      <c r="D34" s="25">
        <v>8</v>
      </c>
      <c r="E34" s="5" t="s">
        <v>3</v>
      </c>
      <c r="I34" s="192"/>
      <c r="J34" s="192"/>
      <c r="K34" s="192"/>
      <c r="L34" s="192"/>
      <c r="M34" s="192"/>
      <c r="O34" s="32" t="s">
        <v>119</v>
      </c>
      <c r="P34" s="161"/>
      <c r="Q34" s="5" t="s">
        <v>120</v>
      </c>
      <c r="Y34" s="162"/>
      <c r="Z34" s="27"/>
    </row>
    <row r="35" spans="1:27" ht="20.100000000000001" customHeight="1">
      <c r="A35" s="9"/>
      <c r="B35" s="9"/>
      <c r="C35" s="28"/>
      <c r="D35" s="163"/>
      <c r="E35" s="163"/>
      <c r="F35" s="163"/>
      <c r="G35" s="163"/>
      <c r="H35" s="163"/>
      <c r="I35" s="26"/>
      <c r="J35" s="164" t="s">
        <v>167</v>
      </c>
      <c r="K35" s="162"/>
      <c r="L35" s="162"/>
      <c r="M35" s="162"/>
      <c r="N35" s="162"/>
      <c r="O35" s="162"/>
      <c r="P35" s="162"/>
      <c r="Q35" s="162"/>
      <c r="R35" s="162"/>
      <c r="S35" s="162"/>
      <c r="T35" s="162"/>
      <c r="U35" s="162"/>
      <c r="V35" s="162"/>
      <c r="W35" s="162"/>
      <c r="X35" s="162"/>
      <c r="Y35" s="162"/>
      <c r="Z35" s="27"/>
    </row>
    <row r="36" spans="1:27" ht="20.100000000000001" customHeight="1">
      <c r="A36" s="9">
        <f>IF(AND(TRIM($I36)&lt;&gt;"", NOT(AND(ISNUMBER(VALUE(SUBSTITUTE($I36,"-",""))), IFERROR(SEARCH("-",$I36),0)&gt;0))), 1001, 0)</f>
        <v>0</v>
      </c>
      <c r="B36" s="9"/>
      <c r="C36" s="24"/>
      <c r="D36" s="25">
        <v>9</v>
      </c>
      <c r="E36" s="5" t="s">
        <v>4</v>
      </c>
      <c r="I36" s="192"/>
      <c r="J36" s="192"/>
      <c r="K36" s="192"/>
      <c r="L36" s="192"/>
      <c r="M36" s="192"/>
      <c r="N36" s="162"/>
      <c r="O36" s="162"/>
      <c r="P36" s="162"/>
      <c r="Q36" s="162"/>
      <c r="R36" s="162"/>
      <c r="S36" s="162"/>
      <c r="T36" s="162"/>
      <c r="U36" s="162"/>
      <c r="V36" s="162"/>
      <c r="W36" s="162"/>
      <c r="X36" s="162"/>
      <c r="Y36" s="162"/>
      <c r="Z36" s="27"/>
    </row>
    <row r="37" spans="1:27" ht="20.100000000000001" customHeight="1">
      <c r="A37" s="9"/>
      <c r="B37" s="9"/>
      <c r="C37" s="28"/>
      <c r="D37" s="163"/>
      <c r="E37" s="163"/>
      <c r="F37" s="163"/>
      <c r="G37" s="163"/>
      <c r="H37" s="163"/>
      <c r="I37" s="26"/>
      <c r="J37" s="164" t="s">
        <v>167</v>
      </c>
      <c r="K37" s="162"/>
      <c r="L37" s="162"/>
      <c r="M37" s="162"/>
      <c r="N37" s="162"/>
      <c r="O37" s="162"/>
      <c r="P37" s="162"/>
      <c r="Q37" s="162"/>
      <c r="R37" s="162"/>
      <c r="S37" s="162"/>
      <c r="T37" s="162"/>
      <c r="U37" s="162"/>
      <c r="V37" s="162"/>
      <c r="W37" s="162"/>
      <c r="X37" s="162"/>
      <c r="Y37" s="162"/>
      <c r="Z37" s="27"/>
    </row>
    <row r="38" spans="1:27" ht="20.100000000000001" customHeight="1">
      <c r="A38" s="9">
        <f>IF(NOT(AND(TRIM($I38)&lt;&gt;"", IFERROR(SEARCH("@",$I38),0)&gt;0)), 1001, 0)</f>
        <v>1001</v>
      </c>
      <c r="B38" s="9"/>
      <c r="C38" s="28"/>
      <c r="D38" s="25">
        <v>10</v>
      </c>
      <c r="E38" s="5" t="s">
        <v>128</v>
      </c>
      <c r="I38" s="192"/>
      <c r="J38" s="192"/>
      <c r="K38" s="192"/>
      <c r="L38" s="192"/>
      <c r="M38" s="192"/>
      <c r="N38" s="192"/>
      <c r="O38" s="192"/>
      <c r="P38" s="192"/>
      <c r="Q38" s="314"/>
      <c r="R38" s="192"/>
      <c r="S38" s="192"/>
      <c r="T38" s="192"/>
      <c r="U38" s="192"/>
      <c r="V38" s="192"/>
      <c r="W38" s="192"/>
      <c r="X38" s="192"/>
      <c r="Y38" s="192"/>
      <c r="Z38" s="27"/>
    </row>
    <row r="39" spans="1:27" ht="20.100000000000001" customHeight="1">
      <c r="A39" s="9"/>
      <c r="B39" s="9"/>
      <c r="C39" s="28"/>
      <c r="D39" s="25"/>
      <c r="I39" s="26"/>
      <c r="J39" s="157" t="s">
        <v>273</v>
      </c>
      <c r="K39" s="33"/>
      <c r="L39" s="164"/>
      <c r="M39" s="164"/>
      <c r="N39" s="164"/>
      <c r="O39" s="164"/>
      <c r="P39" s="164"/>
      <c r="Q39" s="34"/>
      <c r="R39" s="164"/>
      <c r="S39" s="164"/>
      <c r="T39" s="164"/>
      <c r="U39" s="164"/>
      <c r="V39" s="164"/>
      <c r="W39" s="164"/>
      <c r="X39" s="164"/>
      <c r="Y39" s="164"/>
      <c r="Z39" s="163"/>
      <c r="AA39" s="35"/>
    </row>
    <row r="40" spans="1:27" ht="20.100000000000001" customHeight="1">
      <c r="A40" s="9">
        <f>IF(AND($I40&lt;&gt;"一致する", $I40&lt;&gt;"一致しない"), 1001, 0)</f>
        <v>0</v>
      </c>
      <c r="B40" s="9"/>
      <c r="C40" s="24"/>
      <c r="D40" s="25">
        <v>11</v>
      </c>
      <c r="E40" s="5" t="s">
        <v>67</v>
      </c>
      <c r="I40" s="192" t="s">
        <v>72</v>
      </c>
      <c r="J40" s="192"/>
      <c r="K40" s="192"/>
      <c r="L40" s="192"/>
      <c r="M40" s="192"/>
      <c r="N40" s="163"/>
      <c r="O40" s="163"/>
      <c r="P40" s="163"/>
      <c r="Q40" s="163"/>
      <c r="R40" s="163"/>
      <c r="S40" s="163"/>
      <c r="T40" s="163"/>
      <c r="U40" s="163"/>
      <c r="V40" s="163"/>
      <c r="W40" s="163"/>
      <c r="X40" s="163"/>
      <c r="Y40" s="163"/>
      <c r="Z40" s="27"/>
      <c r="AA40" s="163"/>
    </row>
    <row r="41" spans="1:27" ht="20.100000000000001" customHeight="1">
      <c r="A41" s="9"/>
      <c r="B41" s="9"/>
      <c r="C41" s="28"/>
      <c r="D41" s="163"/>
      <c r="E41" s="163"/>
      <c r="F41" s="163"/>
      <c r="G41" s="163"/>
      <c r="H41" s="163"/>
      <c r="I41" s="31"/>
      <c r="J41" s="36" t="s">
        <v>188</v>
      </c>
      <c r="K41" s="164"/>
      <c r="L41" s="164"/>
      <c r="M41" s="164"/>
      <c r="N41" s="164"/>
      <c r="O41" s="164"/>
      <c r="P41" s="164"/>
      <c r="Q41" s="164"/>
      <c r="R41" s="164"/>
      <c r="S41" s="164"/>
      <c r="T41" s="164"/>
      <c r="U41" s="164"/>
      <c r="V41" s="164"/>
      <c r="W41" s="164"/>
      <c r="X41" s="164"/>
      <c r="Y41" s="164"/>
      <c r="Z41" s="37"/>
      <c r="AA41" s="163"/>
    </row>
    <row r="42" spans="1:27" ht="20.100000000000001" customHeight="1">
      <c r="A42" s="9"/>
      <c r="B42" s="9"/>
      <c r="C42" s="38"/>
      <c r="D42" s="39"/>
      <c r="E42" s="39"/>
      <c r="F42" s="39"/>
      <c r="G42" s="39"/>
      <c r="H42" s="39"/>
      <c r="I42" s="40"/>
      <c r="J42" s="40"/>
      <c r="K42" s="41"/>
      <c r="L42" s="40"/>
      <c r="M42" s="40"/>
      <c r="N42" s="40"/>
      <c r="O42" s="40"/>
      <c r="P42" s="40"/>
      <c r="Q42" s="40"/>
      <c r="R42" s="40"/>
      <c r="S42" s="40"/>
      <c r="T42" s="40"/>
      <c r="U42" s="40"/>
      <c r="V42" s="40"/>
      <c r="W42" s="40"/>
      <c r="X42" s="40"/>
      <c r="Y42" s="40"/>
      <c r="Z42" s="42"/>
    </row>
    <row r="43" spans="1:27" ht="15" customHeight="1">
      <c r="A43" s="9"/>
      <c r="B43" s="9"/>
      <c r="C43" s="163"/>
      <c r="D43" s="163"/>
      <c r="E43" s="163"/>
      <c r="F43" s="163"/>
      <c r="G43" s="163"/>
      <c r="H43" s="163"/>
      <c r="I43" s="43"/>
      <c r="J43" s="44"/>
      <c r="K43" s="44"/>
      <c r="L43" s="44"/>
      <c r="M43" s="44"/>
      <c r="N43" s="44"/>
      <c r="O43" s="44"/>
      <c r="P43" s="44"/>
      <c r="Q43" s="44"/>
      <c r="R43" s="44"/>
      <c r="S43" s="44"/>
      <c r="T43" s="44"/>
      <c r="U43" s="44"/>
      <c r="V43" s="44"/>
      <c r="W43" s="44"/>
      <c r="X43" s="44"/>
      <c r="Y43" s="44"/>
      <c r="Z43" s="163"/>
    </row>
    <row r="44" spans="1:27" ht="15.75" hidden="1" customHeight="1">
      <c r="A44" s="9"/>
      <c r="B44" s="9"/>
      <c r="C44" s="163"/>
      <c r="D44" s="163"/>
      <c r="E44" s="163"/>
      <c r="F44" s="163"/>
      <c r="G44" s="163"/>
      <c r="H44" s="163"/>
      <c r="I44" s="44"/>
      <c r="J44" s="163"/>
      <c r="K44" s="163"/>
      <c r="L44" s="163"/>
      <c r="M44" s="163"/>
      <c r="N44" s="163"/>
      <c r="O44" s="163"/>
      <c r="P44" s="163"/>
      <c r="Q44" s="163"/>
      <c r="R44" s="163"/>
      <c r="S44" s="163"/>
      <c r="T44" s="163"/>
      <c r="U44" s="163"/>
      <c r="V44" s="163"/>
      <c r="W44" s="163"/>
      <c r="X44" s="163"/>
      <c r="Y44" s="163"/>
      <c r="Z44" s="163"/>
    </row>
    <row r="45" spans="1:27" ht="15.75" hidden="1" customHeight="1">
      <c r="A45" s="9"/>
      <c r="B45" s="9"/>
      <c r="C45" s="163"/>
      <c r="D45" s="163"/>
      <c r="E45" s="163"/>
      <c r="F45" s="163"/>
      <c r="G45" s="163"/>
      <c r="H45" s="163"/>
      <c r="I45" s="44"/>
      <c r="J45" s="163"/>
      <c r="K45" s="163"/>
      <c r="L45" s="163"/>
      <c r="M45" s="163"/>
      <c r="N45" s="163"/>
      <c r="O45" s="163"/>
      <c r="P45" s="163"/>
      <c r="Q45" s="163"/>
      <c r="R45" s="163"/>
      <c r="S45" s="163"/>
      <c r="T45" s="163"/>
      <c r="U45" s="163"/>
      <c r="V45" s="163"/>
      <c r="W45" s="163"/>
      <c r="X45" s="163"/>
      <c r="Y45" s="163"/>
      <c r="Z45" s="163"/>
    </row>
    <row r="46" spans="1:27" ht="15.75" hidden="1" customHeight="1">
      <c r="A46" s="9"/>
      <c r="B46" s="9"/>
      <c r="C46" s="163"/>
      <c r="D46" s="163"/>
      <c r="E46" s="163"/>
      <c r="F46" s="163"/>
      <c r="G46" s="163"/>
      <c r="H46" s="163"/>
      <c r="I46" s="44"/>
      <c r="J46" s="163"/>
      <c r="K46" s="163"/>
      <c r="L46" s="163"/>
      <c r="M46" s="163"/>
      <c r="N46" s="163"/>
      <c r="O46" s="163"/>
      <c r="P46" s="163"/>
      <c r="Q46" s="163"/>
      <c r="R46" s="163"/>
      <c r="S46" s="163"/>
      <c r="T46" s="163"/>
      <c r="U46" s="163"/>
      <c r="V46" s="163"/>
      <c r="W46" s="163"/>
      <c r="X46" s="163"/>
      <c r="Y46" s="163"/>
      <c r="Z46" s="163"/>
    </row>
    <row r="47" spans="1:27" ht="15.75" hidden="1" customHeight="1">
      <c r="A47" s="9"/>
      <c r="B47" s="9"/>
      <c r="C47" s="163"/>
      <c r="D47" s="163"/>
      <c r="E47" s="163"/>
      <c r="F47" s="163"/>
      <c r="G47" s="163"/>
      <c r="H47" s="163"/>
      <c r="I47" s="44"/>
      <c r="J47" s="163"/>
      <c r="K47" s="163"/>
      <c r="L47" s="163"/>
      <c r="M47" s="163"/>
      <c r="N47" s="163"/>
      <c r="O47" s="163"/>
      <c r="P47" s="163"/>
      <c r="Q47" s="163"/>
      <c r="R47" s="163"/>
      <c r="S47" s="163"/>
      <c r="T47" s="163"/>
      <c r="U47" s="163"/>
      <c r="V47" s="163"/>
      <c r="W47" s="163"/>
      <c r="X47" s="163"/>
      <c r="Y47" s="163"/>
      <c r="Z47" s="163"/>
    </row>
    <row r="48" spans="1:27" ht="15.75" hidden="1" customHeight="1">
      <c r="A48" s="9"/>
      <c r="B48" s="9"/>
      <c r="C48" s="163"/>
      <c r="D48" s="163"/>
      <c r="E48" s="163"/>
      <c r="F48" s="163"/>
      <c r="G48" s="163"/>
      <c r="H48" s="163"/>
      <c r="I48" s="44"/>
      <c r="J48" s="163"/>
      <c r="K48" s="163"/>
      <c r="L48" s="163"/>
      <c r="M48" s="163"/>
      <c r="N48" s="163"/>
      <c r="O48" s="163"/>
      <c r="P48" s="163"/>
      <c r="Q48" s="163"/>
      <c r="R48" s="163"/>
      <c r="S48" s="163"/>
      <c r="T48" s="163"/>
      <c r="U48" s="163"/>
      <c r="V48" s="163"/>
      <c r="W48" s="163"/>
      <c r="X48" s="163"/>
      <c r="Y48" s="163"/>
      <c r="Z48" s="163"/>
    </row>
    <row r="49" spans="1:26" ht="15.75" hidden="1" customHeight="1">
      <c r="A49" s="9"/>
      <c r="B49" s="9"/>
      <c r="C49" s="163"/>
      <c r="D49" s="163"/>
      <c r="E49" s="163"/>
      <c r="F49" s="163"/>
      <c r="G49" s="163"/>
      <c r="H49" s="163"/>
      <c r="I49" s="44"/>
      <c r="J49" s="163"/>
      <c r="K49" s="163"/>
      <c r="L49" s="163"/>
      <c r="M49" s="163"/>
      <c r="N49" s="163"/>
      <c r="O49" s="163"/>
      <c r="P49" s="163"/>
      <c r="Q49" s="163"/>
      <c r="R49" s="163"/>
      <c r="S49" s="163"/>
      <c r="T49" s="163"/>
      <c r="U49" s="163"/>
      <c r="V49" s="163"/>
      <c r="W49" s="163"/>
      <c r="X49" s="163"/>
      <c r="Y49" s="163"/>
      <c r="Z49" s="163"/>
    </row>
    <row r="50" spans="1:26" ht="15.75" hidden="1" customHeight="1">
      <c r="A50" s="9"/>
      <c r="B50" s="9"/>
      <c r="C50" s="163"/>
      <c r="D50" s="163"/>
      <c r="E50" s="163"/>
      <c r="F50" s="163"/>
      <c r="G50" s="163"/>
      <c r="H50" s="163"/>
      <c r="I50" s="44"/>
      <c r="J50" s="163"/>
      <c r="K50" s="163"/>
      <c r="L50" s="163"/>
      <c r="M50" s="163"/>
      <c r="N50" s="163"/>
      <c r="O50" s="163"/>
      <c r="P50" s="163"/>
      <c r="Q50" s="163"/>
      <c r="R50" s="163"/>
      <c r="S50" s="163"/>
      <c r="T50" s="163"/>
      <c r="U50" s="163"/>
      <c r="V50" s="163"/>
      <c r="W50" s="163"/>
      <c r="X50" s="163"/>
      <c r="Y50" s="163"/>
      <c r="Z50" s="163"/>
    </row>
    <row r="51" spans="1:26" ht="15.75" hidden="1" customHeight="1">
      <c r="A51" s="9"/>
      <c r="B51" s="9"/>
      <c r="C51" s="163"/>
      <c r="D51" s="163"/>
      <c r="E51" s="163"/>
      <c r="F51" s="163"/>
      <c r="G51" s="163"/>
      <c r="H51" s="163"/>
      <c r="I51" s="44"/>
      <c r="J51" s="163"/>
      <c r="K51" s="163"/>
      <c r="L51" s="163"/>
      <c r="M51" s="163"/>
      <c r="N51" s="163"/>
      <c r="O51" s="163"/>
      <c r="P51" s="163"/>
      <c r="Q51" s="163"/>
      <c r="R51" s="163"/>
      <c r="S51" s="163"/>
      <c r="T51" s="163"/>
      <c r="U51" s="163"/>
      <c r="V51" s="163"/>
      <c r="W51" s="163"/>
      <c r="X51" s="163"/>
      <c r="Y51" s="163"/>
      <c r="Z51" s="163"/>
    </row>
    <row r="52" spans="1:26" ht="15.75" hidden="1" customHeight="1">
      <c r="A52" s="9"/>
      <c r="B52" s="9"/>
      <c r="C52" s="163"/>
      <c r="D52" s="163"/>
      <c r="E52" s="163"/>
      <c r="F52" s="163"/>
      <c r="G52" s="163"/>
      <c r="H52" s="163"/>
      <c r="I52" s="44"/>
      <c r="J52" s="163"/>
      <c r="K52" s="163"/>
      <c r="L52" s="163"/>
      <c r="M52" s="163"/>
      <c r="N52" s="163"/>
      <c r="O52" s="163"/>
      <c r="P52" s="163"/>
      <c r="Q52" s="163"/>
      <c r="R52" s="163"/>
      <c r="S52" s="163"/>
      <c r="T52" s="163"/>
      <c r="U52" s="163"/>
      <c r="V52" s="163"/>
      <c r="W52" s="163"/>
      <c r="X52" s="163"/>
      <c r="Y52" s="163"/>
      <c r="Z52" s="163"/>
    </row>
    <row r="53" spans="1:26" ht="15.75" hidden="1" customHeight="1">
      <c r="A53" s="9"/>
      <c r="B53" s="9"/>
      <c r="C53" s="163"/>
      <c r="D53" s="163"/>
      <c r="E53" s="163"/>
      <c r="F53" s="163"/>
      <c r="G53" s="163"/>
      <c r="H53" s="163"/>
      <c r="I53" s="44"/>
      <c r="J53" s="163"/>
      <c r="K53" s="163"/>
      <c r="L53" s="163"/>
      <c r="M53" s="163"/>
      <c r="N53" s="163"/>
      <c r="O53" s="163"/>
      <c r="P53" s="163"/>
      <c r="Q53" s="163"/>
      <c r="R53" s="163"/>
      <c r="S53" s="163"/>
      <c r="T53" s="163"/>
      <c r="U53" s="163"/>
      <c r="V53" s="163"/>
      <c r="W53" s="163"/>
      <c r="X53" s="163"/>
      <c r="Y53" s="163"/>
      <c r="Z53" s="163"/>
    </row>
    <row r="54" spans="1:26" ht="15.75" hidden="1" customHeight="1">
      <c r="A54" s="9"/>
      <c r="B54" s="9"/>
      <c r="C54" s="163"/>
      <c r="D54" s="163"/>
      <c r="E54" s="163"/>
      <c r="F54" s="163"/>
      <c r="G54" s="163"/>
      <c r="H54" s="163"/>
      <c r="I54" s="44"/>
      <c r="J54" s="163"/>
      <c r="K54" s="163"/>
      <c r="L54" s="163"/>
      <c r="M54" s="163"/>
      <c r="N54" s="163"/>
      <c r="O54" s="163"/>
      <c r="P54" s="163"/>
      <c r="Q54" s="163"/>
      <c r="R54" s="163"/>
      <c r="S54" s="163"/>
      <c r="T54" s="163"/>
      <c r="U54" s="163"/>
      <c r="V54" s="163"/>
      <c r="W54" s="163"/>
      <c r="X54" s="163"/>
      <c r="Y54" s="163"/>
      <c r="Z54" s="163"/>
    </row>
    <row r="55" spans="1:26" ht="15.75" hidden="1" customHeight="1">
      <c r="A55" s="9"/>
      <c r="B55" s="9"/>
      <c r="C55" s="163"/>
      <c r="D55" s="163"/>
      <c r="E55" s="163"/>
      <c r="F55" s="163"/>
      <c r="G55" s="163"/>
      <c r="H55" s="163"/>
      <c r="I55" s="44"/>
      <c r="J55" s="163"/>
      <c r="K55" s="163"/>
      <c r="L55" s="163"/>
      <c r="M55" s="163"/>
      <c r="N55" s="163"/>
      <c r="O55" s="163"/>
      <c r="P55" s="163"/>
      <c r="Q55" s="163"/>
      <c r="R55" s="163"/>
      <c r="S55" s="163"/>
      <c r="T55" s="163"/>
      <c r="U55" s="163"/>
      <c r="V55" s="163"/>
      <c r="W55" s="163"/>
      <c r="X55" s="163"/>
      <c r="Y55" s="163"/>
      <c r="Z55" s="163"/>
    </row>
    <row r="56" spans="1:26" ht="15.75" hidden="1" customHeight="1">
      <c r="A56" s="9"/>
      <c r="B56" s="9"/>
      <c r="C56" s="163"/>
      <c r="D56" s="163"/>
      <c r="E56" s="163"/>
      <c r="F56" s="163"/>
      <c r="G56" s="163"/>
      <c r="H56" s="163"/>
      <c r="I56" s="44"/>
      <c r="J56" s="163"/>
      <c r="K56" s="163"/>
      <c r="L56" s="163"/>
      <c r="M56" s="163"/>
      <c r="N56" s="163"/>
      <c r="O56" s="163"/>
      <c r="P56" s="163"/>
      <c r="Q56" s="163"/>
      <c r="R56" s="163"/>
      <c r="S56" s="163"/>
      <c r="T56" s="163"/>
      <c r="U56" s="163"/>
      <c r="V56" s="163"/>
      <c r="W56" s="163"/>
      <c r="X56" s="163"/>
      <c r="Y56" s="163"/>
      <c r="Z56" s="163"/>
    </row>
    <row r="57" spans="1:26" ht="15.75" hidden="1" customHeight="1">
      <c r="A57" s="9"/>
      <c r="B57" s="9"/>
      <c r="C57" s="163"/>
      <c r="D57" s="163"/>
      <c r="E57" s="163"/>
      <c r="F57" s="163"/>
      <c r="G57" s="163"/>
      <c r="H57" s="163"/>
      <c r="I57" s="44"/>
      <c r="J57" s="163"/>
      <c r="K57" s="163"/>
      <c r="L57" s="163"/>
      <c r="M57" s="163"/>
      <c r="N57" s="163"/>
      <c r="O57" s="163"/>
      <c r="P57" s="163"/>
      <c r="Q57" s="163"/>
      <c r="R57" s="163"/>
      <c r="S57" s="163"/>
      <c r="T57" s="163"/>
      <c r="U57" s="163"/>
      <c r="V57" s="163"/>
      <c r="W57" s="163"/>
      <c r="X57" s="163"/>
      <c r="Y57" s="163"/>
      <c r="Z57" s="163"/>
    </row>
    <row r="58" spans="1:26" ht="15.75" hidden="1" customHeight="1">
      <c r="A58" s="9"/>
      <c r="B58" s="9"/>
      <c r="C58" s="163"/>
      <c r="D58" s="163"/>
      <c r="E58" s="163"/>
      <c r="F58" s="163"/>
      <c r="G58" s="163"/>
      <c r="H58" s="163"/>
      <c r="I58" s="44"/>
      <c r="J58" s="163"/>
      <c r="K58" s="163"/>
      <c r="L58" s="163"/>
      <c r="M58" s="163"/>
      <c r="N58" s="163"/>
      <c r="O58" s="163"/>
      <c r="P58" s="163"/>
      <c r="Q58" s="163"/>
      <c r="R58" s="163"/>
      <c r="S58" s="163"/>
      <c r="T58" s="163"/>
      <c r="U58" s="163"/>
      <c r="V58" s="163"/>
      <c r="W58" s="163"/>
      <c r="X58" s="163"/>
      <c r="Y58" s="163"/>
      <c r="Z58" s="163"/>
    </row>
    <row r="59" spans="1:26" ht="15" customHeight="1">
      <c r="A59" s="9"/>
      <c r="B59" s="9"/>
      <c r="C59" s="163"/>
      <c r="D59" s="163"/>
      <c r="E59" s="163"/>
      <c r="F59" s="163"/>
      <c r="G59" s="163"/>
      <c r="H59" s="163"/>
      <c r="I59" s="44"/>
      <c r="J59" s="163"/>
      <c r="K59" s="163"/>
      <c r="L59" s="163"/>
      <c r="M59" s="163"/>
      <c r="N59" s="163"/>
      <c r="O59" s="163"/>
      <c r="P59" s="163"/>
      <c r="Q59" s="163"/>
      <c r="R59" s="163"/>
      <c r="S59" s="163"/>
      <c r="T59" s="163"/>
      <c r="U59" s="163"/>
      <c r="V59" s="163"/>
      <c r="W59" s="163"/>
      <c r="X59" s="163"/>
      <c r="Y59" s="163"/>
      <c r="Z59" s="163"/>
    </row>
    <row r="60" spans="1:26" ht="20.100000000000001" customHeight="1">
      <c r="A60" s="9"/>
      <c r="B60" s="9"/>
      <c r="C60" s="267" t="s">
        <v>10</v>
      </c>
      <c r="D60" s="268"/>
      <c r="E60" s="268"/>
      <c r="F60" s="268"/>
      <c r="G60" s="268"/>
      <c r="H60" s="269"/>
      <c r="I60" s="45"/>
    </row>
    <row r="61" spans="1:26" ht="15" customHeight="1">
      <c r="A61" s="9"/>
      <c r="B61" s="9"/>
      <c r="C61" s="20"/>
      <c r="D61" s="21"/>
      <c r="E61" s="21"/>
      <c r="F61" s="21"/>
      <c r="G61" s="21"/>
      <c r="H61" s="21"/>
      <c r="I61" s="22"/>
      <c r="J61" s="22"/>
      <c r="K61" s="22"/>
      <c r="L61" s="22"/>
      <c r="M61" s="22"/>
      <c r="N61" s="22"/>
      <c r="O61" s="22"/>
      <c r="P61" s="22"/>
      <c r="Q61" s="22"/>
      <c r="R61" s="22"/>
      <c r="S61" s="22"/>
      <c r="T61" s="22"/>
      <c r="U61" s="22"/>
      <c r="V61" s="22"/>
      <c r="W61" s="22"/>
      <c r="X61" s="22"/>
      <c r="Y61" s="22"/>
      <c r="Z61" s="23"/>
    </row>
    <row r="62" spans="1:26" ht="20.100000000000001" customHeight="1">
      <c r="A62" s="9"/>
      <c r="B62" s="9"/>
      <c r="C62" s="20"/>
      <c r="D62" s="46" t="s">
        <v>68</v>
      </c>
      <c r="E62" s="46"/>
      <c r="F62" s="46"/>
      <c r="G62" s="46"/>
      <c r="H62" s="46"/>
      <c r="I62" s="46"/>
      <c r="J62" s="46"/>
      <c r="K62" s="46"/>
      <c r="L62" s="46"/>
      <c r="M62" s="46"/>
      <c r="N62" s="46"/>
      <c r="O62" s="46"/>
      <c r="P62" s="46"/>
      <c r="Q62" s="46"/>
      <c r="R62" s="46"/>
      <c r="S62" s="46"/>
      <c r="T62" s="46"/>
      <c r="U62" s="46"/>
      <c r="V62" s="46"/>
      <c r="W62" s="46"/>
      <c r="X62" s="46"/>
      <c r="Y62" s="46"/>
      <c r="Z62" s="27"/>
    </row>
    <row r="63" spans="1:26" ht="20.100000000000001" customHeight="1">
      <c r="A63" s="9">
        <f>IF(AND($I63&lt;&gt;"しない", $I63&lt;&gt;"する"), 1001, 0)</f>
        <v>1001</v>
      </c>
      <c r="B63" s="9"/>
      <c r="C63" s="24"/>
      <c r="D63" s="25">
        <v>1</v>
      </c>
      <c r="E63" s="163" t="s">
        <v>11</v>
      </c>
      <c r="F63" s="163"/>
      <c r="G63" s="163"/>
      <c r="H63" s="163"/>
      <c r="I63" s="192"/>
      <c r="J63" s="192"/>
      <c r="K63" s="192"/>
      <c r="L63" s="192"/>
      <c r="M63" s="192"/>
      <c r="N63" s="163"/>
      <c r="O63" s="163"/>
      <c r="P63" s="163"/>
      <c r="Q63" s="163"/>
      <c r="R63" s="163"/>
      <c r="S63" s="163"/>
      <c r="T63" s="163"/>
      <c r="U63" s="163"/>
      <c r="V63" s="163"/>
      <c r="W63" s="163"/>
      <c r="X63" s="163"/>
      <c r="Y63" s="163"/>
      <c r="Z63" s="27"/>
    </row>
    <row r="64" spans="1:26" ht="20.100000000000001" customHeight="1">
      <c r="A64" s="9"/>
      <c r="B64" s="9"/>
      <c r="C64" s="24"/>
      <c r="D64" s="163"/>
      <c r="E64" s="163"/>
      <c r="F64" s="163"/>
      <c r="G64" s="163"/>
      <c r="H64" s="163"/>
      <c r="I64" s="31"/>
      <c r="J64" s="164" t="s">
        <v>71</v>
      </c>
      <c r="K64" s="162"/>
      <c r="L64" s="162"/>
      <c r="M64" s="162"/>
      <c r="N64" s="162"/>
      <c r="O64" s="162"/>
      <c r="P64" s="162"/>
      <c r="Q64" s="162"/>
      <c r="R64" s="162"/>
      <c r="S64" s="162"/>
      <c r="T64" s="162"/>
      <c r="U64" s="162"/>
      <c r="V64" s="162"/>
      <c r="W64" s="162"/>
      <c r="X64" s="162"/>
      <c r="Y64" s="162"/>
      <c r="Z64" s="27"/>
    </row>
    <row r="65" spans="1:26" ht="20.100000000000001" hidden="1" customHeight="1">
      <c r="A65" s="9"/>
      <c r="B65" s="9"/>
      <c r="C65" s="24"/>
      <c r="D65" s="163"/>
      <c r="E65" s="163"/>
      <c r="F65" s="163"/>
      <c r="G65" s="163"/>
      <c r="H65" s="163"/>
      <c r="I65" s="31"/>
      <c r="J65" s="162"/>
      <c r="K65" s="162"/>
      <c r="L65" s="162"/>
      <c r="M65" s="162"/>
      <c r="N65" s="162"/>
      <c r="O65" s="162"/>
      <c r="P65" s="162"/>
      <c r="Q65" s="162"/>
      <c r="R65" s="162"/>
      <c r="S65" s="162"/>
      <c r="T65" s="162"/>
      <c r="U65" s="162"/>
      <c r="V65" s="162"/>
      <c r="W65" s="162"/>
      <c r="X65" s="162"/>
      <c r="Y65" s="162"/>
      <c r="Z65" s="27"/>
    </row>
    <row r="66" spans="1:26" ht="20.100000000000001" hidden="1" customHeight="1">
      <c r="A66" s="9"/>
      <c r="B66" s="9"/>
      <c r="C66" s="24"/>
      <c r="D66" s="163"/>
      <c r="E66" s="163"/>
      <c r="F66" s="163"/>
      <c r="G66" s="163"/>
      <c r="H66" s="163"/>
      <c r="I66" s="31"/>
      <c r="J66" s="162"/>
      <c r="K66" s="162"/>
      <c r="L66" s="162"/>
      <c r="M66" s="162"/>
      <c r="N66" s="162"/>
      <c r="O66" s="162"/>
      <c r="P66" s="162"/>
      <c r="Q66" s="162"/>
      <c r="R66" s="162"/>
      <c r="S66" s="162"/>
      <c r="T66" s="162"/>
      <c r="U66" s="162"/>
      <c r="V66" s="162"/>
      <c r="W66" s="162"/>
      <c r="X66" s="162"/>
      <c r="Y66" s="162"/>
      <c r="Z66" s="27"/>
    </row>
    <row r="67" spans="1:26" ht="20.100000000000001" hidden="1" customHeight="1">
      <c r="A67" s="9"/>
      <c r="B67" s="9"/>
      <c r="C67" s="24"/>
      <c r="D67" s="163"/>
      <c r="E67" s="163"/>
      <c r="F67" s="163"/>
      <c r="G67" s="163"/>
      <c r="H67" s="163"/>
      <c r="I67" s="31"/>
      <c r="J67" s="162"/>
      <c r="K67" s="162"/>
      <c r="L67" s="162"/>
      <c r="M67" s="162"/>
      <c r="N67" s="162"/>
      <c r="O67" s="162"/>
      <c r="P67" s="162"/>
      <c r="Q67" s="162"/>
      <c r="R67" s="162"/>
      <c r="S67" s="162"/>
      <c r="T67" s="162"/>
      <c r="U67" s="162"/>
      <c r="V67" s="162"/>
      <c r="W67" s="162"/>
      <c r="X67" s="162"/>
      <c r="Y67" s="162"/>
      <c r="Z67" s="27"/>
    </row>
    <row r="68" spans="1:26" ht="20.100000000000001" hidden="1" customHeight="1">
      <c r="A68" s="9"/>
      <c r="B68" s="9"/>
      <c r="C68" s="24"/>
      <c r="D68" s="163"/>
      <c r="E68" s="163"/>
      <c r="F68" s="163"/>
      <c r="G68" s="163"/>
      <c r="H68" s="163"/>
      <c r="I68" s="31"/>
      <c r="J68" s="162"/>
      <c r="K68" s="162"/>
      <c r="L68" s="162"/>
      <c r="M68" s="162"/>
      <c r="N68" s="162"/>
      <c r="O68" s="162"/>
      <c r="P68" s="162"/>
      <c r="Q68" s="162"/>
      <c r="R68" s="162"/>
      <c r="S68" s="162"/>
      <c r="T68" s="162"/>
      <c r="U68" s="162"/>
      <c r="V68" s="162"/>
      <c r="W68" s="162"/>
      <c r="X68" s="162"/>
      <c r="Y68" s="162"/>
      <c r="Z68" s="27"/>
    </row>
    <row r="69" spans="1:26" ht="20.100000000000001" customHeight="1">
      <c r="A69" s="9">
        <f>IF(OR(AND($I63="する",TRIM($I69)=""),AND($I63="しない",NOT(ISBLANK($I69)))), 1001, 0)</f>
        <v>0</v>
      </c>
      <c r="B69" s="9"/>
      <c r="C69" s="24"/>
      <c r="D69" s="25">
        <v>2</v>
      </c>
      <c r="E69" s="5" t="s">
        <v>0</v>
      </c>
      <c r="I69" s="193"/>
      <c r="J69" s="194"/>
      <c r="K69" s="194"/>
      <c r="L69" s="194"/>
      <c r="M69" s="194"/>
      <c r="N69" s="163"/>
      <c r="O69" s="163"/>
      <c r="P69" s="163"/>
      <c r="Q69" s="163"/>
      <c r="R69" s="163"/>
      <c r="S69" s="163"/>
      <c r="T69" s="163"/>
      <c r="U69" s="163"/>
      <c r="V69" s="163"/>
      <c r="W69" s="163"/>
      <c r="X69" s="163"/>
      <c r="Y69" s="163"/>
      <c r="Z69" s="27"/>
    </row>
    <row r="70" spans="1:26" ht="20.100000000000001" customHeight="1">
      <c r="A70" s="9"/>
      <c r="B70" s="9"/>
      <c r="C70" s="24"/>
      <c r="D70" s="25"/>
      <c r="E70" s="163"/>
      <c r="F70" s="163"/>
      <c r="G70" s="163"/>
      <c r="H70" s="163"/>
      <c r="I70" s="26"/>
      <c r="J70" s="164" t="s">
        <v>268</v>
      </c>
      <c r="K70" s="162"/>
      <c r="L70" s="162"/>
      <c r="M70" s="162"/>
      <c r="N70" s="162"/>
      <c r="O70" s="162"/>
      <c r="P70" s="162"/>
      <c r="Q70" s="162"/>
      <c r="R70" s="162"/>
      <c r="S70" s="162"/>
      <c r="T70" s="162"/>
      <c r="U70" s="162"/>
      <c r="V70" s="162"/>
      <c r="W70" s="162"/>
      <c r="X70" s="162"/>
      <c r="Y70" s="162"/>
      <c r="Z70" s="27"/>
    </row>
    <row r="71" spans="1:26" ht="20.100000000000001" customHeight="1">
      <c r="A71" s="9">
        <f>IF(OR(AND($I63="する",AND($I71&lt;&gt;"", OR(ISERROR(FIND("@"&amp;LEFT($I71,3)&amp;"@", 都道府県3))=FALSE, ISERROR(FIND("@"&amp;LEFT($I71,4)&amp;"@",都道府県4))=FALSE))=FALSE),AND($I63="しない",NOT(ISBLANK($I71)))), 1001, 0)</f>
        <v>0</v>
      </c>
      <c r="B71" s="9"/>
      <c r="C71" s="24"/>
      <c r="D71" s="25">
        <v>3</v>
      </c>
      <c r="E71" s="5" t="s">
        <v>127</v>
      </c>
      <c r="I71" s="195"/>
      <c r="J71" s="195"/>
      <c r="K71" s="195"/>
      <c r="L71" s="195"/>
      <c r="M71" s="195"/>
      <c r="N71" s="195"/>
      <c r="O71" s="195"/>
      <c r="P71" s="195"/>
      <c r="Q71" s="196"/>
      <c r="R71" s="195"/>
      <c r="S71" s="195"/>
      <c r="T71" s="195"/>
      <c r="U71" s="195"/>
      <c r="V71" s="195"/>
      <c r="W71" s="195"/>
      <c r="X71" s="195"/>
      <c r="Y71" s="195"/>
      <c r="Z71" s="27"/>
    </row>
    <row r="72" spans="1:26" ht="20.100000000000001" customHeight="1">
      <c r="A72" s="9"/>
      <c r="B72" s="9"/>
      <c r="C72" s="24"/>
      <c r="D72" s="25"/>
      <c r="E72" s="163"/>
      <c r="F72" s="163"/>
      <c r="G72" s="163"/>
      <c r="H72" s="163"/>
      <c r="I72" s="26"/>
      <c r="J72" s="164" t="s">
        <v>8</v>
      </c>
      <c r="K72" s="162"/>
      <c r="L72" s="162"/>
      <c r="M72" s="162"/>
      <c r="N72" s="162"/>
      <c r="O72" s="162"/>
      <c r="P72" s="162"/>
      <c r="Q72" s="162"/>
      <c r="R72" s="162"/>
      <c r="S72" s="162"/>
      <c r="T72" s="162"/>
      <c r="U72" s="162"/>
      <c r="V72" s="162"/>
      <c r="W72" s="162"/>
      <c r="X72" s="162"/>
      <c r="Y72" s="162"/>
      <c r="Z72" s="27"/>
    </row>
    <row r="73" spans="1:26" ht="20.100000000000001" customHeight="1">
      <c r="A73" s="9">
        <f>IF(OR(AND($I63="する",TRIM($I73)=""),AND($I63="しない",NOT(ISBLANK($I73)))), 1001, 0)</f>
        <v>0</v>
      </c>
      <c r="B73" s="9"/>
      <c r="C73" s="24"/>
      <c r="D73" s="25">
        <v>4</v>
      </c>
      <c r="E73" s="5" t="s">
        <v>170</v>
      </c>
      <c r="I73" s="192"/>
      <c r="J73" s="192"/>
      <c r="K73" s="192"/>
      <c r="L73" s="192"/>
      <c r="M73" s="192"/>
      <c r="N73" s="192"/>
      <c r="O73" s="192"/>
      <c r="P73" s="192"/>
      <c r="Q73" s="197"/>
      <c r="R73" s="192"/>
      <c r="S73" s="192"/>
      <c r="T73" s="192"/>
      <c r="U73" s="192"/>
      <c r="V73" s="192"/>
      <c r="W73" s="192"/>
      <c r="X73" s="192"/>
      <c r="Y73" s="192"/>
      <c r="Z73" s="27"/>
    </row>
    <row r="74" spans="1:26" ht="30.2" customHeight="1">
      <c r="A74" s="9"/>
      <c r="B74" s="9"/>
      <c r="C74" s="28"/>
      <c r="D74" s="163"/>
      <c r="I74" s="26"/>
      <c r="J74" s="199" t="s">
        <v>243</v>
      </c>
      <c r="K74" s="199"/>
      <c r="L74" s="199"/>
      <c r="M74" s="199"/>
      <c r="N74" s="199"/>
      <c r="O74" s="199"/>
      <c r="P74" s="199"/>
      <c r="Q74" s="199"/>
      <c r="R74" s="199"/>
      <c r="S74" s="199"/>
      <c r="T74" s="199"/>
      <c r="U74" s="199"/>
      <c r="V74" s="199"/>
      <c r="W74" s="199"/>
      <c r="X74" s="199"/>
      <c r="Y74" s="199"/>
      <c r="Z74" s="27"/>
    </row>
    <row r="75" spans="1:26" ht="20.100000000000001" customHeight="1">
      <c r="A75" s="9">
        <f>IF(OR(AND($I63="する",TRIM($I75)=""),AND($I63="しない",NOT(ISBLANK($I75)))), 1001, 0)</f>
        <v>0</v>
      </c>
      <c r="B75" s="9"/>
      <c r="C75" s="24"/>
      <c r="D75" s="25">
        <v>5</v>
      </c>
      <c r="E75" s="5" t="s">
        <v>1</v>
      </c>
      <c r="I75" s="192"/>
      <c r="J75" s="192"/>
      <c r="K75" s="192"/>
      <c r="L75" s="192"/>
      <c r="M75" s="192"/>
      <c r="N75" s="192"/>
      <c r="O75" s="192"/>
      <c r="P75" s="192"/>
      <c r="Q75" s="192"/>
      <c r="R75" s="192"/>
      <c r="S75" s="192"/>
      <c r="T75" s="192"/>
      <c r="U75" s="192"/>
      <c r="V75" s="192"/>
      <c r="W75" s="192"/>
      <c r="X75" s="192"/>
      <c r="Y75" s="192"/>
      <c r="Z75" s="27"/>
    </row>
    <row r="76" spans="1:26" ht="30.2" customHeight="1">
      <c r="A76" s="9"/>
      <c r="B76" s="9"/>
      <c r="C76" s="28"/>
      <c r="D76" s="163"/>
      <c r="E76" s="163"/>
      <c r="F76" s="163"/>
      <c r="G76" s="163"/>
      <c r="H76" s="163"/>
      <c r="I76" s="26"/>
      <c r="J76" s="199" t="s">
        <v>244</v>
      </c>
      <c r="K76" s="199"/>
      <c r="L76" s="199"/>
      <c r="M76" s="199"/>
      <c r="N76" s="199"/>
      <c r="O76" s="199"/>
      <c r="P76" s="199"/>
      <c r="Q76" s="199"/>
      <c r="R76" s="199"/>
      <c r="S76" s="199"/>
      <c r="T76" s="199"/>
      <c r="U76" s="199"/>
      <c r="V76" s="199"/>
      <c r="W76" s="199"/>
      <c r="X76" s="199"/>
      <c r="Y76" s="199"/>
      <c r="Z76" s="27"/>
    </row>
    <row r="77" spans="1:26" ht="20.100000000000001" customHeight="1">
      <c r="A77" s="9">
        <f>IF(OR(AND($I63="する",TRIM($I77)=""),AND($I63="しない",NOT(ISBLANK($I77)))), 1001, 0)</f>
        <v>0</v>
      </c>
      <c r="B77" s="9"/>
      <c r="C77" s="24"/>
      <c r="D77" s="25">
        <v>6</v>
      </c>
      <c r="E77" s="5" t="s">
        <v>164</v>
      </c>
      <c r="I77" s="192"/>
      <c r="J77" s="192"/>
      <c r="K77" s="192"/>
      <c r="L77" s="192"/>
      <c r="M77" s="192"/>
      <c r="N77" s="192"/>
      <c r="O77" s="192"/>
      <c r="P77" s="192"/>
      <c r="Q77" s="192"/>
      <c r="R77" s="192"/>
      <c r="S77" s="192"/>
      <c r="T77" s="192"/>
      <c r="U77" s="192"/>
      <c r="V77" s="192"/>
      <c r="W77" s="192"/>
      <c r="X77" s="192"/>
      <c r="Y77" s="192"/>
      <c r="Z77" s="27"/>
    </row>
    <row r="78" spans="1:26" ht="20.100000000000001" customHeight="1">
      <c r="A78" s="9"/>
      <c r="B78" s="9"/>
      <c r="C78" s="28"/>
      <c r="D78" s="163"/>
      <c r="E78" s="163"/>
      <c r="F78" s="163"/>
      <c r="G78" s="163"/>
      <c r="H78" s="163"/>
      <c r="I78" s="26"/>
      <c r="J78" s="36" t="s">
        <v>187</v>
      </c>
      <c r="K78" s="162"/>
      <c r="L78" s="162"/>
      <c r="M78" s="162"/>
      <c r="N78" s="162"/>
      <c r="O78" s="162"/>
      <c r="P78" s="162"/>
      <c r="Q78" s="162"/>
      <c r="R78" s="162"/>
      <c r="S78" s="162"/>
      <c r="T78" s="162"/>
      <c r="U78" s="162"/>
      <c r="V78" s="162"/>
      <c r="W78" s="162"/>
      <c r="X78" s="162"/>
      <c r="Y78" s="162"/>
      <c r="Z78" s="27"/>
    </row>
    <row r="79" spans="1:26" ht="20.100000000000001" customHeight="1">
      <c r="A79" s="9">
        <f>IF(OR(AND($I63="する",OR(TRIM($I79)="", NOT(OR(IFERROR(SEARCH(" ",$I79),0)&gt;0, IFERROR(SEARCH("　",$I79),0)&gt;0)))),AND($I63="しない",NOT(ISBLANK($I79)))), 1001, 0)</f>
        <v>0</v>
      </c>
      <c r="B79" s="9"/>
      <c r="C79" s="24"/>
      <c r="D79" s="25">
        <v>7</v>
      </c>
      <c r="E79" s="5" t="s">
        <v>165</v>
      </c>
      <c r="I79" s="192"/>
      <c r="J79" s="192"/>
      <c r="K79" s="192"/>
      <c r="L79" s="192"/>
      <c r="M79" s="192"/>
      <c r="N79" s="192"/>
      <c r="O79" s="192"/>
      <c r="P79" s="192"/>
      <c r="Q79" s="192"/>
      <c r="R79" s="192"/>
      <c r="S79" s="192"/>
      <c r="T79" s="192"/>
      <c r="U79" s="192"/>
      <c r="V79" s="192"/>
      <c r="W79" s="192"/>
      <c r="X79" s="192"/>
      <c r="Y79" s="192"/>
      <c r="Z79" s="27"/>
    </row>
    <row r="80" spans="1:26" ht="20.100000000000001" customHeight="1">
      <c r="A80" s="9"/>
      <c r="B80" s="9"/>
      <c r="C80" s="28"/>
      <c r="D80" s="163"/>
      <c r="E80" s="47" t="s">
        <v>172</v>
      </c>
      <c r="F80" s="163"/>
      <c r="G80" s="163"/>
      <c r="H80" s="163"/>
      <c r="I80" s="31"/>
      <c r="J80" s="164" t="s">
        <v>166</v>
      </c>
      <c r="K80" s="164"/>
      <c r="L80" s="164"/>
      <c r="M80" s="164"/>
      <c r="N80" s="164"/>
      <c r="O80" s="164"/>
      <c r="P80" s="164"/>
      <c r="Q80" s="164"/>
      <c r="R80" s="164"/>
      <c r="S80" s="164"/>
      <c r="T80" s="164"/>
      <c r="U80" s="164"/>
      <c r="V80" s="164"/>
      <c r="W80" s="164"/>
      <c r="X80" s="164"/>
      <c r="Y80" s="164"/>
      <c r="Z80" s="27"/>
    </row>
    <row r="81" spans="1:27" ht="20.100000000000001" customHeight="1">
      <c r="A81" s="9">
        <f>IF(OR(AND($I63="する",OR(TRIM($I81)="", NOT(OR(IFERROR(SEARCH(" ",$I81),0)&gt;0, IFERROR(SEARCH("　",$I81),0)&gt;0)))),AND($I63="しない",NOT(ISBLANK($I81)))), 1001, 0)</f>
        <v>0</v>
      </c>
      <c r="B81" s="9"/>
      <c r="C81" s="24"/>
      <c r="D81" s="25">
        <v>8</v>
      </c>
      <c r="E81" s="5" t="s">
        <v>165</v>
      </c>
      <c r="I81" s="192"/>
      <c r="J81" s="192"/>
      <c r="K81" s="192"/>
      <c r="L81" s="192"/>
      <c r="M81" s="192"/>
      <c r="N81" s="192"/>
      <c r="O81" s="192"/>
      <c r="P81" s="192"/>
      <c r="Q81" s="192"/>
      <c r="R81" s="192"/>
      <c r="S81" s="192"/>
      <c r="T81" s="192"/>
      <c r="U81" s="192"/>
      <c r="V81" s="192"/>
      <c r="W81" s="192"/>
      <c r="X81" s="192"/>
      <c r="Y81" s="192"/>
      <c r="Z81" s="27"/>
    </row>
    <row r="82" spans="1:27" ht="20.100000000000001" customHeight="1">
      <c r="A82" s="9"/>
      <c r="B82" s="9"/>
      <c r="C82" s="28"/>
      <c r="D82" s="163"/>
      <c r="E82" s="163"/>
      <c r="F82" s="163"/>
      <c r="G82" s="163"/>
      <c r="H82" s="163"/>
      <c r="I82" s="31"/>
      <c r="J82" s="164" t="s">
        <v>5</v>
      </c>
      <c r="K82" s="164"/>
      <c r="L82" s="164"/>
      <c r="M82" s="164"/>
      <c r="N82" s="164"/>
      <c r="O82" s="164"/>
      <c r="P82" s="164"/>
      <c r="Q82" s="164"/>
      <c r="R82" s="164"/>
      <c r="S82" s="164"/>
      <c r="T82" s="164"/>
      <c r="U82" s="164"/>
      <c r="V82" s="164"/>
      <c r="W82" s="164"/>
      <c r="X82" s="164"/>
      <c r="Y82" s="164"/>
      <c r="Z82" s="27"/>
    </row>
    <row r="83" spans="1:27" ht="20.100000000000001" customHeight="1">
      <c r="A83" s="9">
        <f>IF(OR(AND($I63="する",NOT(AND(TRIM($I83)&lt;&gt;"",ISNUMBER(VALUE(SUBSTITUTE($I83,"-",""))),IFERROR(SEARCH("-",$I83),0)&gt;0))), AND($I63="しない",NOT(ISBLANK($I83)))), 1001, 0)</f>
        <v>0</v>
      </c>
      <c r="B83" s="9"/>
      <c r="C83" s="24"/>
      <c r="D83" s="25">
        <v>9</v>
      </c>
      <c r="E83" s="5" t="s">
        <v>3</v>
      </c>
      <c r="I83" s="192"/>
      <c r="J83" s="192"/>
      <c r="K83" s="192"/>
      <c r="L83" s="192"/>
      <c r="M83" s="192"/>
      <c r="O83" s="32" t="s">
        <v>119</v>
      </c>
      <c r="P83" s="161"/>
      <c r="Q83" s="5" t="s">
        <v>120</v>
      </c>
      <c r="Y83" s="162"/>
      <c r="Z83" s="27"/>
    </row>
    <row r="84" spans="1:27" ht="20.100000000000001" customHeight="1">
      <c r="A84" s="9">
        <f>IF(AND($I63="しない",NOT(ISBLANK($P83))), 1001, 0)</f>
        <v>0</v>
      </c>
      <c r="B84" s="9"/>
      <c r="C84" s="28"/>
      <c r="D84" s="163"/>
      <c r="E84" s="163"/>
      <c r="F84" s="163"/>
      <c r="G84" s="163"/>
      <c r="H84" s="163"/>
      <c r="I84" s="26"/>
      <c r="J84" s="164" t="s">
        <v>167</v>
      </c>
      <c r="K84" s="162"/>
      <c r="L84" s="162"/>
      <c r="M84" s="162"/>
      <c r="N84" s="162"/>
      <c r="O84" s="162"/>
      <c r="P84" s="162"/>
      <c r="Q84" s="162"/>
      <c r="R84" s="162"/>
      <c r="S84" s="162"/>
      <c r="T84" s="162"/>
      <c r="U84" s="162"/>
      <c r="V84" s="162"/>
      <c r="W84" s="162"/>
      <c r="X84" s="162"/>
      <c r="Y84" s="162"/>
      <c r="Z84" s="27"/>
    </row>
    <row r="85" spans="1:27" ht="20.100000000000001" customHeight="1">
      <c r="A85" s="9">
        <f>IF(OR(AND($I63="する",AND(TRIM($I85)&lt;&gt;"",NOT(AND(ISNUMBER(VALUE(SUBSTITUTE($I85,"-",""))),IFERROR(SEARCH("-",$I85),0)&gt;0)))), AND($I63="しない",NOT(ISBLANK($I85)))), 1001, 0)</f>
        <v>0</v>
      </c>
      <c r="B85" s="9"/>
      <c r="C85" s="24"/>
      <c r="D85" s="25">
        <v>10</v>
      </c>
      <c r="E85" s="5" t="s">
        <v>4</v>
      </c>
      <c r="I85" s="192"/>
      <c r="J85" s="192"/>
      <c r="K85" s="192"/>
      <c r="L85" s="192"/>
      <c r="M85" s="192"/>
      <c r="N85" s="162"/>
      <c r="O85" s="162"/>
      <c r="P85" s="162"/>
      <c r="Q85" s="162"/>
      <c r="R85" s="162"/>
      <c r="S85" s="162"/>
      <c r="T85" s="162"/>
      <c r="U85" s="162"/>
      <c r="V85" s="162"/>
      <c r="W85" s="162"/>
      <c r="X85" s="162"/>
      <c r="Y85" s="162"/>
      <c r="Z85" s="27"/>
    </row>
    <row r="86" spans="1:27" ht="20.100000000000001" customHeight="1">
      <c r="A86" s="9"/>
      <c r="B86" s="9"/>
      <c r="C86" s="28"/>
      <c r="D86" s="163"/>
      <c r="E86" s="163"/>
      <c r="F86" s="163"/>
      <c r="G86" s="163"/>
      <c r="H86" s="163"/>
      <c r="I86" s="26"/>
      <c r="J86" s="164" t="s">
        <v>167</v>
      </c>
      <c r="K86" s="162"/>
      <c r="L86" s="162"/>
      <c r="M86" s="162"/>
      <c r="N86" s="162"/>
      <c r="O86" s="162"/>
      <c r="P86" s="162"/>
      <c r="Q86" s="162"/>
      <c r="R86" s="162"/>
      <c r="S86" s="162"/>
      <c r="T86" s="162"/>
      <c r="U86" s="162"/>
      <c r="V86" s="162"/>
      <c r="W86" s="162"/>
      <c r="X86" s="162"/>
      <c r="Y86" s="162"/>
      <c r="Z86" s="27"/>
    </row>
    <row r="87" spans="1:27" ht="20.100000000000001" customHeight="1">
      <c r="A87" s="9">
        <f>IF(OR(AND($I63="する",OR(TRIM($I87)="", NOT(IFERROR(SEARCH("@",$I87),0)&gt;0))),AND($I63="しない",NOT(ISBLANK($I87)))), 1001, 0)</f>
        <v>0</v>
      </c>
      <c r="B87" s="9"/>
      <c r="C87" s="28"/>
      <c r="D87" s="25">
        <v>11</v>
      </c>
      <c r="E87" s="5" t="s">
        <v>128</v>
      </c>
      <c r="I87" s="192"/>
      <c r="J87" s="192"/>
      <c r="K87" s="192"/>
      <c r="L87" s="192"/>
      <c r="M87" s="192"/>
      <c r="N87" s="192"/>
      <c r="O87" s="192"/>
      <c r="P87" s="192"/>
      <c r="Q87" s="314"/>
      <c r="R87" s="192"/>
      <c r="S87" s="192"/>
      <c r="T87" s="192"/>
      <c r="U87" s="192"/>
      <c r="V87" s="192"/>
      <c r="W87" s="192"/>
      <c r="X87" s="192"/>
      <c r="Y87" s="192"/>
      <c r="Z87" s="27"/>
    </row>
    <row r="88" spans="1:27" ht="20.100000000000001" customHeight="1">
      <c r="A88" s="9"/>
      <c r="B88" s="9"/>
      <c r="C88" s="28"/>
      <c r="D88" s="25"/>
      <c r="I88" s="26"/>
      <c r="J88" s="157" t="s">
        <v>273</v>
      </c>
      <c r="K88" s="48"/>
      <c r="L88" s="162"/>
      <c r="M88" s="162"/>
      <c r="N88" s="162"/>
      <c r="O88" s="162"/>
      <c r="P88" s="162"/>
      <c r="Q88" s="49"/>
      <c r="R88" s="162"/>
      <c r="S88" s="162"/>
      <c r="T88" s="162"/>
      <c r="U88" s="162"/>
      <c r="V88" s="162"/>
      <c r="W88" s="162"/>
      <c r="X88" s="162"/>
      <c r="Y88" s="162"/>
      <c r="Z88" s="163"/>
      <c r="AA88" s="35"/>
    </row>
    <row r="89" spans="1:27" ht="20.100000000000001" customHeight="1">
      <c r="A89" s="9"/>
      <c r="B89" s="9"/>
      <c r="C89" s="38"/>
      <c r="D89" s="39"/>
      <c r="E89" s="39"/>
      <c r="F89" s="39"/>
      <c r="G89" s="39"/>
      <c r="H89" s="39"/>
      <c r="I89" s="50"/>
      <c r="J89" s="51"/>
      <c r="K89" s="52"/>
      <c r="L89" s="51"/>
      <c r="M89" s="51"/>
      <c r="N89" s="51"/>
      <c r="O89" s="51"/>
      <c r="P89" s="51"/>
      <c r="Q89" s="53"/>
      <c r="R89" s="51"/>
      <c r="S89" s="51"/>
      <c r="T89" s="51"/>
      <c r="U89" s="51"/>
      <c r="V89" s="51"/>
      <c r="W89" s="51"/>
      <c r="X89" s="51"/>
      <c r="Y89" s="51"/>
      <c r="Z89" s="39"/>
      <c r="AA89" s="35"/>
    </row>
    <row r="90" spans="1:27" ht="20.100000000000001" customHeight="1">
      <c r="A90" s="9"/>
      <c r="B90" s="9"/>
      <c r="C90" s="163"/>
      <c r="D90" s="163"/>
      <c r="E90" s="163"/>
      <c r="F90" s="163"/>
      <c r="G90" s="163"/>
      <c r="H90" s="163"/>
      <c r="I90" s="43"/>
      <c r="J90" s="163"/>
      <c r="K90" s="54"/>
      <c r="L90" s="163"/>
      <c r="M90" s="163"/>
      <c r="N90" s="163"/>
      <c r="O90" s="163"/>
      <c r="P90" s="163"/>
      <c r="Q90" s="163"/>
      <c r="R90" s="163"/>
      <c r="S90" s="163"/>
      <c r="T90" s="163"/>
      <c r="U90" s="163"/>
      <c r="V90" s="163"/>
      <c r="W90" s="163"/>
      <c r="X90" s="163"/>
      <c r="Y90" s="163"/>
      <c r="Z90" s="163"/>
    </row>
    <row r="91" spans="1:27" ht="15.75" hidden="1" customHeight="1">
      <c r="A91" s="9"/>
      <c r="B91" s="9"/>
      <c r="C91" s="163"/>
      <c r="D91" s="163"/>
      <c r="E91" s="163"/>
      <c r="F91" s="163"/>
      <c r="G91" s="163"/>
      <c r="H91" s="163"/>
      <c r="I91" s="43"/>
      <c r="J91" s="163"/>
      <c r="K91" s="54"/>
      <c r="L91" s="163"/>
      <c r="M91" s="163"/>
      <c r="N91" s="163"/>
      <c r="O91" s="163"/>
      <c r="P91" s="163"/>
      <c r="Q91" s="163"/>
      <c r="R91" s="163"/>
      <c r="S91" s="163"/>
      <c r="T91" s="163"/>
      <c r="U91" s="163"/>
      <c r="V91" s="163"/>
      <c r="W91" s="163"/>
      <c r="X91" s="163"/>
      <c r="Y91" s="163"/>
      <c r="Z91" s="163"/>
    </row>
    <row r="92" spans="1:27" ht="15.75" hidden="1" customHeight="1">
      <c r="A92" s="9"/>
      <c r="B92" s="9"/>
      <c r="C92" s="163"/>
      <c r="D92" s="163"/>
      <c r="E92" s="163"/>
      <c r="F92" s="163"/>
      <c r="G92" s="163"/>
      <c r="H92" s="163"/>
      <c r="I92" s="43"/>
      <c r="J92" s="163"/>
      <c r="K92" s="54"/>
      <c r="L92" s="163"/>
      <c r="M92" s="163"/>
      <c r="N92" s="163"/>
      <c r="O92" s="163"/>
      <c r="P92" s="163"/>
      <c r="Q92" s="163"/>
      <c r="R92" s="163"/>
      <c r="S92" s="163"/>
      <c r="T92" s="163"/>
      <c r="U92" s="163"/>
      <c r="V92" s="163"/>
      <c r="W92" s="163"/>
      <c r="X92" s="163"/>
      <c r="Y92" s="163"/>
      <c r="Z92" s="163"/>
    </row>
    <row r="93" spans="1:27" ht="15.75" hidden="1" customHeight="1">
      <c r="A93" s="9"/>
      <c r="B93" s="9"/>
      <c r="C93" s="163"/>
      <c r="D93" s="163"/>
      <c r="E93" s="163"/>
      <c r="F93" s="163"/>
      <c r="G93" s="163"/>
      <c r="H93" s="163"/>
      <c r="I93" s="43"/>
      <c r="J93" s="163"/>
      <c r="K93" s="54"/>
      <c r="L93" s="163"/>
      <c r="M93" s="163"/>
      <c r="N93" s="163"/>
      <c r="O93" s="163"/>
      <c r="P93" s="163"/>
      <c r="Q93" s="163"/>
      <c r="R93" s="163"/>
      <c r="S93" s="163"/>
      <c r="T93" s="163"/>
      <c r="U93" s="163"/>
      <c r="V93" s="163"/>
      <c r="W93" s="163"/>
      <c r="X93" s="163"/>
      <c r="Y93" s="163"/>
      <c r="Z93" s="163"/>
    </row>
    <row r="94" spans="1:27" ht="15.75" hidden="1" customHeight="1">
      <c r="A94" s="9"/>
      <c r="B94" s="9"/>
      <c r="C94" s="163"/>
      <c r="D94" s="163"/>
      <c r="E94" s="163"/>
      <c r="F94" s="163"/>
      <c r="G94" s="163"/>
      <c r="H94" s="163"/>
      <c r="I94" s="43"/>
      <c r="J94" s="163"/>
      <c r="K94" s="54"/>
      <c r="L94" s="163"/>
      <c r="M94" s="163"/>
      <c r="N94" s="163"/>
      <c r="O94" s="163"/>
      <c r="P94" s="163"/>
      <c r="Q94" s="163"/>
      <c r="R94" s="163"/>
      <c r="S94" s="163"/>
      <c r="T94" s="163"/>
      <c r="U94" s="163"/>
      <c r="V94" s="163"/>
      <c r="W94" s="163"/>
      <c r="X94" s="163"/>
      <c r="Y94" s="163"/>
      <c r="Z94" s="163"/>
    </row>
    <row r="95" spans="1:27" ht="15.75" hidden="1" customHeight="1">
      <c r="A95" s="9"/>
      <c r="B95" s="9"/>
      <c r="C95" s="163"/>
      <c r="D95" s="163"/>
      <c r="E95" s="163"/>
      <c r="F95" s="163"/>
      <c r="G95" s="163"/>
      <c r="H95" s="163"/>
      <c r="I95" s="43"/>
      <c r="J95" s="163"/>
      <c r="K95" s="54"/>
      <c r="L95" s="163"/>
      <c r="M95" s="163"/>
      <c r="N95" s="163"/>
      <c r="O95" s="163"/>
      <c r="P95" s="163"/>
      <c r="Q95" s="163"/>
      <c r="R95" s="163"/>
      <c r="S95" s="163"/>
      <c r="T95" s="163"/>
      <c r="U95" s="163"/>
      <c r="V95" s="163"/>
      <c r="W95" s="163"/>
      <c r="X95" s="163"/>
      <c r="Y95" s="163"/>
      <c r="Z95" s="163"/>
    </row>
    <row r="96" spans="1:27" ht="15.75" hidden="1" customHeight="1">
      <c r="A96" s="9"/>
      <c r="B96" s="9"/>
      <c r="C96" s="163"/>
      <c r="D96" s="163"/>
      <c r="E96" s="163"/>
      <c r="F96" s="163"/>
      <c r="G96" s="163"/>
      <c r="H96" s="163"/>
      <c r="I96" s="43"/>
      <c r="J96" s="163"/>
      <c r="K96" s="54"/>
      <c r="L96" s="163"/>
      <c r="M96" s="163"/>
      <c r="N96" s="163"/>
      <c r="O96" s="163"/>
      <c r="P96" s="163"/>
      <c r="Q96" s="163"/>
      <c r="R96" s="163"/>
      <c r="S96" s="163"/>
      <c r="T96" s="163"/>
      <c r="U96" s="163"/>
      <c r="V96" s="163"/>
      <c r="W96" s="163"/>
      <c r="X96" s="163"/>
      <c r="Y96" s="163"/>
      <c r="Z96" s="163"/>
    </row>
    <row r="97" spans="1:26" ht="15.75" hidden="1" customHeight="1">
      <c r="A97" s="9"/>
      <c r="B97" s="9"/>
      <c r="C97" s="163"/>
      <c r="D97" s="163"/>
      <c r="E97" s="163"/>
      <c r="F97" s="163"/>
      <c r="G97" s="163"/>
      <c r="H97" s="163"/>
      <c r="I97" s="43"/>
      <c r="J97" s="163"/>
      <c r="K97" s="54"/>
      <c r="L97" s="163"/>
      <c r="M97" s="163"/>
      <c r="N97" s="163"/>
      <c r="O97" s="163"/>
      <c r="P97" s="163"/>
      <c r="Q97" s="163"/>
      <c r="R97" s="163"/>
      <c r="S97" s="163"/>
      <c r="T97" s="163"/>
      <c r="U97" s="163"/>
      <c r="V97" s="163"/>
      <c r="W97" s="163"/>
      <c r="X97" s="163"/>
      <c r="Y97" s="163"/>
      <c r="Z97" s="163"/>
    </row>
    <row r="98" spans="1:26" ht="15.75" hidden="1" customHeight="1">
      <c r="A98" s="9"/>
      <c r="B98" s="9"/>
      <c r="C98" s="163"/>
      <c r="D98" s="163"/>
      <c r="E98" s="163"/>
      <c r="F98" s="163"/>
      <c r="G98" s="163"/>
      <c r="H98" s="163"/>
      <c r="I98" s="43"/>
      <c r="J98" s="163"/>
      <c r="K98" s="54"/>
      <c r="L98" s="163"/>
      <c r="M98" s="163"/>
      <c r="N98" s="163"/>
      <c r="O98" s="163"/>
      <c r="P98" s="163"/>
      <c r="Q98" s="163"/>
      <c r="R98" s="163"/>
      <c r="S98" s="163"/>
      <c r="T98" s="163"/>
      <c r="U98" s="163"/>
      <c r="V98" s="163"/>
      <c r="W98" s="163"/>
      <c r="X98" s="163"/>
      <c r="Y98" s="163"/>
      <c r="Z98" s="163"/>
    </row>
    <row r="99" spans="1:26" ht="15.75" hidden="1" customHeight="1">
      <c r="A99" s="9"/>
      <c r="B99" s="9"/>
      <c r="C99" s="163"/>
      <c r="D99" s="163"/>
      <c r="E99" s="163"/>
      <c r="F99" s="163"/>
      <c r="G99" s="163"/>
      <c r="H99" s="163"/>
      <c r="I99" s="43"/>
      <c r="J99" s="163"/>
      <c r="K99" s="54"/>
      <c r="L99" s="163"/>
      <c r="M99" s="163"/>
      <c r="N99" s="163"/>
      <c r="O99" s="163"/>
      <c r="P99" s="163"/>
      <c r="Q99" s="163"/>
      <c r="R99" s="163"/>
      <c r="S99" s="163"/>
      <c r="T99" s="163"/>
      <c r="U99" s="163"/>
      <c r="V99" s="163"/>
      <c r="W99" s="163"/>
      <c r="X99" s="163"/>
      <c r="Y99" s="163"/>
      <c r="Z99" s="163"/>
    </row>
    <row r="100" spans="1:26" ht="15.75" hidden="1" customHeight="1">
      <c r="A100" s="9"/>
      <c r="B100" s="9"/>
      <c r="C100" s="163"/>
      <c r="D100" s="163"/>
      <c r="E100" s="163"/>
      <c r="F100" s="163"/>
      <c r="G100" s="163"/>
      <c r="H100" s="163"/>
      <c r="I100" s="43"/>
      <c r="J100" s="163"/>
      <c r="K100" s="54"/>
      <c r="L100" s="163"/>
      <c r="M100" s="163"/>
      <c r="N100" s="163"/>
      <c r="O100" s="163"/>
      <c r="P100" s="163"/>
      <c r="Q100" s="163"/>
      <c r="R100" s="163"/>
      <c r="S100" s="163"/>
      <c r="T100" s="163"/>
      <c r="U100" s="163"/>
      <c r="V100" s="163"/>
      <c r="W100" s="163"/>
      <c r="X100" s="163"/>
      <c r="Y100" s="163"/>
      <c r="Z100" s="163"/>
    </row>
    <row r="101" spans="1:26" ht="15.75" hidden="1" customHeight="1">
      <c r="A101" s="9"/>
      <c r="B101" s="9"/>
      <c r="C101" s="163"/>
      <c r="D101" s="163"/>
      <c r="E101" s="163"/>
      <c r="F101" s="163"/>
      <c r="G101" s="163"/>
      <c r="H101" s="163"/>
      <c r="I101" s="43"/>
      <c r="J101" s="163"/>
      <c r="K101" s="54"/>
      <c r="L101" s="163"/>
      <c r="M101" s="163"/>
      <c r="N101" s="163"/>
      <c r="O101" s="163"/>
      <c r="P101" s="163"/>
      <c r="Q101" s="163"/>
      <c r="R101" s="163"/>
      <c r="S101" s="163"/>
      <c r="T101" s="163"/>
      <c r="U101" s="163"/>
      <c r="V101" s="163"/>
      <c r="W101" s="163"/>
      <c r="X101" s="163"/>
      <c r="Y101" s="163"/>
      <c r="Z101" s="163"/>
    </row>
    <row r="102" spans="1:26" ht="15.75" hidden="1" customHeight="1">
      <c r="A102" s="9"/>
      <c r="B102" s="9"/>
      <c r="C102" s="163"/>
      <c r="D102" s="163"/>
      <c r="E102" s="163"/>
      <c r="F102" s="163"/>
      <c r="G102" s="163"/>
      <c r="H102" s="163"/>
      <c r="I102" s="43"/>
      <c r="J102" s="163"/>
      <c r="K102" s="54"/>
      <c r="L102" s="163"/>
      <c r="M102" s="163"/>
      <c r="N102" s="163"/>
      <c r="O102" s="163"/>
      <c r="P102" s="163"/>
      <c r="Q102" s="163"/>
      <c r="R102" s="163"/>
      <c r="S102" s="163"/>
      <c r="T102" s="163"/>
      <c r="U102" s="163"/>
      <c r="V102" s="163"/>
      <c r="W102" s="163"/>
      <c r="X102" s="163"/>
      <c r="Y102" s="163"/>
      <c r="Z102" s="163"/>
    </row>
    <row r="103" spans="1:26" ht="15.75" hidden="1" customHeight="1">
      <c r="A103" s="9"/>
      <c r="B103" s="9"/>
      <c r="C103" s="163"/>
      <c r="D103" s="163"/>
      <c r="E103" s="163"/>
      <c r="F103" s="163"/>
      <c r="G103" s="163"/>
      <c r="H103" s="163"/>
      <c r="I103" s="43"/>
      <c r="J103" s="163"/>
      <c r="K103" s="54"/>
      <c r="L103" s="163"/>
      <c r="M103" s="163"/>
      <c r="N103" s="163"/>
      <c r="O103" s="163"/>
      <c r="P103" s="163"/>
      <c r="Q103" s="163"/>
      <c r="R103" s="163"/>
      <c r="S103" s="163"/>
      <c r="T103" s="163"/>
      <c r="U103" s="163"/>
      <c r="V103" s="163"/>
      <c r="W103" s="163"/>
      <c r="X103" s="163"/>
      <c r="Y103" s="163"/>
      <c r="Z103" s="163"/>
    </row>
    <row r="104" spans="1:26" ht="15.75" hidden="1" customHeight="1">
      <c r="A104" s="9"/>
      <c r="B104" s="9"/>
      <c r="C104" s="163"/>
      <c r="D104" s="163"/>
      <c r="E104" s="163"/>
      <c r="F104" s="163"/>
      <c r="G104" s="163"/>
      <c r="H104" s="163"/>
      <c r="I104" s="43"/>
      <c r="J104" s="163"/>
      <c r="K104" s="54"/>
      <c r="L104" s="163"/>
      <c r="M104" s="163"/>
      <c r="N104" s="163"/>
      <c r="O104" s="163"/>
      <c r="P104" s="163"/>
      <c r="Q104" s="163"/>
      <c r="R104" s="163"/>
      <c r="S104" s="163"/>
      <c r="T104" s="163"/>
      <c r="U104" s="163"/>
      <c r="V104" s="163"/>
      <c r="W104" s="163"/>
      <c r="X104" s="163"/>
      <c r="Y104" s="163"/>
      <c r="Z104" s="163"/>
    </row>
    <row r="105" spans="1:26" ht="15.75" hidden="1" customHeight="1">
      <c r="A105" s="9"/>
      <c r="B105" s="9"/>
      <c r="C105" s="163"/>
      <c r="D105" s="163"/>
      <c r="E105" s="163"/>
      <c r="F105" s="163"/>
      <c r="G105" s="163"/>
      <c r="H105" s="163"/>
      <c r="I105" s="43"/>
      <c r="J105" s="163"/>
      <c r="K105" s="54"/>
      <c r="L105" s="163"/>
      <c r="M105" s="163"/>
      <c r="N105" s="163"/>
      <c r="O105" s="163"/>
      <c r="P105" s="163"/>
      <c r="Q105" s="163"/>
      <c r="R105" s="163"/>
      <c r="S105" s="163"/>
      <c r="T105" s="163"/>
      <c r="U105" s="163"/>
      <c r="V105" s="163"/>
      <c r="W105" s="163"/>
      <c r="X105" s="163"/>
      <c r="Y105" s="163"/>
      <c r="Z105" s="163"/>
    </row>
    <row r="106" spans="1:26" ht="15.75" hidden="1" customHeight="1">
      <c r="A106" s="9"/>
      <c r="B106" s="9"/>
      <c r="C106" s="163"/>
      <c r="D106" s="163"/>
      <c r="E106" s="163"/>
      <c r="F106" s="163"/>
      <c r="G106" s="163"/>
      <c r="H106" s="163"/>
      <c r="I106" s="43"/>
      <c r="J106" s="163"/>
      <c r="K106" s="54"/>
      <c r="L106" s="163"/>
      <c r="M106" s="163"/>
      <c r="N106" s="163"/>
      <c r="O106" s="163"/>
      <c r="P106" s="163"/>
      <c r="Q106" s="163"/>
      <c r="R106" s="163"/>
      <c r="S106" s="163"/>
      <c r="T106" s="163"/>
      <c r="U106" s="163"/>
      <c r="V106" s="163"/>
      <c r="W106" s="163"/>
      <c r="X106" s="163"/>
      <c r="Y106" s="163"/>
      <c r="Z106" s="163"/>
    </row>
    <row r="107" spans="1:26" ht="15.75" hidden="1" customHeight="1">
      <c r="A107" s="9"/>
      <c r="B107" s="9"/>
      <c r="C107" s="163"/>
      <c r="D107" s="163"/>
      <c r="E107" s="163"/>
      <c r="F107" s="163"/>
      <c r="G107" s="163"/>
      <c r="H107" s="163"/>
      <c r="I107" s="43"/>
      <c r="J107" s="163"/>
      <c r="K107" s="54"/>
      <c r="L107" s="163"/>
      <c r="M107" s="163"/>
      <c r="N107" s="163"/>
      <c r="O107" s="163"/>
      <c r="P107" s="163"/>
      <c r="Q107" s="163"/>
      <c r="R107" s="163"/>
      <c r="S107" s="163"/>
      <c r="T107" s="163"/>
      <c r="U107" s="163"/>
      <c r="V107" s="163"/>
      <c r="W107" s="163"/>
      <c r="X107" s="163"/>
      <c r="Y107" s="163"/>
      <c r="Z107" s="163"/>
    </row>
    <row r="108" spans="1:26" ht="20.100000000000001" customHeight="1">
      <c r="A108" s="9"/>
      <c r="B108" s="9"/>
      <c r="C108" s="163"/>
      <c r="D108" s="163"/>
      <c r="E108" s="163"/>
      <c r="F108" s="163"/>
      <c r="G108" s="163"/>
      <c r="H108" s="163"/>
      <c r="I108" s="43"/>
      <c r="J108" s="163"/>
      <c r="K108" s="54"/>
      <c r="L108" s="163"/>
      <c r="M108" s="163"/>
      <c r="N108" s="163"/>
      <c r="O108" s="163"/>
      <c r="P108" s="163"/>
      <c r="Q108" s="163"/>
      <c r="R108" s="163"/>
      <c r="S108" s="163"/>
      <c r="T108" s="163"/>
      <c r="U108" s="163"/>
      <c r="V108" s="163"/>
      <c r="W108" s="163"/>
      <c r="X108" s="163"/>
      <c r="Y108" s="163"/>
      <c r="Z108" s="163"/>
    </row>
    <row r="109" spans="1:26" ht="20.100000000000001" customHeight="1">
      <c r="A109" s="9"/>
      <c r="B109" s="9"/>
      <c r="C109" s="267" t="s">
        <v>126</v>
      </c>
      <c r="D109" s="268"/>
      <c r="E109" s="268"/>
      <c r="F109" s="268"/>
      <c r="G109" s="268"/>
      <c r="H109" s="269"/>
      <c r="Q109" s="55"/>
    </row>
    <row r="110" spans="1:26" ht="15" customHeight="1">
      <c r="A110" s="9"/>
      <c r="B110" s="9"/>
      <c r="C110" s="56"/>
      <c r="D110" s="57"/>
      <c r="E110" s="57"/>
      <c r="F110" s="57"/>
      <c r="G110" s="57"/>
      <c r="H110" s="57"/>
      <c r="I110" s="58"/>
      <c r="J110" s="22"/>
      <c r="K110" s="58"/>
      <c r="L110" s="22"/>
      <c r="M110" s="22"/>
      <c r="N110" s="22"/>
      <c r="O110" s="22"/>
      <c r="P110" s="22"/>
      <c r="Q110" s="59"/>
      <c r="R110" s="22"/>
      <c r="S110" s="22"/>
      <c r="T110" s="22"/>
      <c r="U110" s="22"/>
      <c r="V110" s="22"/>
      <c r="W110" s="22"/>
      <c r="X110" s="22"/>
      <c r="Y110" s="22"/>
      <c r="Z110" s="23"/>
    </row>
    <row r="111" spans="1:26" ht="30.2" customHeight="1">
      <c r="A111" s="9"/>
      <c r="B111" s="9"/>
      <c r="C111" s="56"/>
      <c r="D111" s="198" t="s">
        <v>190</v>
      </c>
      <c r="E111" s="198"/>
      <c r="F111" s="198"/>
      <c r="G111" s="198"/>
      <c r="H111" s="198"/>
      <c r="I111" s="198"/>
      <c r="J111" s="198"/>
      <c r="K111" s="198"/>
      <c r="L111" s="198"/>
      <c r="M111" s="198"/>
      <c r="N111" s="198"/>
      <c r="O111" s="198"/>
      <c r="P111" s="198"/>
      <c r="Q111" s="198"/>
      <c r="R111" s="198"/>
      <c r="S111" s="198"/>
      <c r="T111" s="198"/>
      <c r="U111" s="198"/>
      <c r="V111" s="198"/>
      <c r="W111" s="198"/>
      <c r="X111" s="198"/>
      <c r="Y111" s="198"/>
      <c r="Z111" s="27"/>
    </row>
    <row r="112" spans="1:26" ht="20.100000000000001" customHeight="1">
      <c r="A112" s="9"/>
      <c r="B112" s="9"/>
      <c r="C112" s="24"/>
      <c r="D112" s="25">
        <v>1</v>
      </c>
      <c r="E112" s="5" t="s">
        <v>124</v>
      </c>
      <c r="I112" s="192"/>
      <c r="J112" s="192"/>
      <c r="K112" s="192"/>
      <c r="L112" s="192"/>
      <c r="M112" s="192"/>
      <c r="N112" s="192"/>
      <c r="O112" s="192"/>
      <c r="P112" s="192"/>
      <c r="Q112" s="270"/>
      <c r="R112" s="192"/>
      <c r="S112" s="192"/>
      <c r="T112" s="192"/>
      <c r="U112" s="192"/>
      <c r="V112" s="192"/>
      <c r="W112" s="192"/>
      <c r="X112" s="192"/>
      <c r="Y112" s="192"/>
      <c r="Z112" s="27"/>
    </row>
    <row r="113" spans="1:26" ht="20.100000000000001" customHeight="1">
      <c r="A113" s="9"/>
      <c r="B113" s="9"/>
      <c r="C113" s="24"/>
      <c r="D113" s="25"/>
      <c r="E113" s="163"/>
      <c r="F113" s="163"/>
      <c r="G113" s="163"/>
      <c r="H113" s="163"/>
      <c r="I113" s="31"/>
      <c r="J113" s="164" t="s">
        <v>125</v>
      </c>
      <c r="K113" s="48"/>
      <c r="L113" s="162"/>
      <c r="M113" s="162"/>
      <c r="N113" s="162"/>
      <c r="O113" s="162"/>
      <c r="P113" s="162"/>
      <c r="Q113" s="60"/>
      <c r="R113" s="162"/>
      <c r="S113" s="162"/>
      <c r="T113" s="162"/>
      <c r="U113" s="162"/>
      <c r="V113" s="162"/>
      <c r="W113" s="162"/>
      <c r="X113" s="162"/>
      <c r="Y113" s="162"/>
      <c r="Z113" s="27"/>
    </row>
    <row r="114" spans="1:26" ht="20.100000000000001" customHeight="1">
      <c r="A114" s="9">
        <f>IF(AND(TRIM($I114)&lt;&gt;"", NOT(OR(IFERROR(SEARCH(" ",$I114),0)&gt;0, IFERROR(SEARCH("　",$I114),0)&gt;0))), 1001, 0)</f>
        <v>0</v>
      </c>
      <c r="B114" s="9"/>
      <c r="C114" s="24"/>
      <c r="D114" s="25">
        <f>D112+1</f>
        <v>2</v>
      </c>
      <c r="E114" s="5" t="s">
        <v>175</v>
      </c>
      <c r="I114" s="192"/>
      <c r="J114" s="192"/>
      <c r="K114" s="192"/>
      <c r="L114" s="192"/>
      <c r="M114" s="192"/>
      <c r="N114" s="192"/>
      <c r="O114" s="192"/>
      <c r="P114" s="192"/>
      <c r="Q114" s="192"/>
      <c r="R114" s="192"/>
      <c r="S114" s="192"/>
      <c r="T114" s="192"/>
      <c r="U114" s="192"/>
      <c r="V114" s="192"/>
      <c r="W114" s="192"/>
      <c r="X114" s="192"/>
      <c r="Y114" s="192"/>
      <c r="Z114" s="27"/>
    </row>
    <row r="115" spans="1:26" ht="20.100000000000001" customHeight="1">
      <c r="A115" s="9"/>
      <c r="B115" s="9"/>
      <c r="C115" s="24"/>
      <c r="D115" s="25"/>
      <c r="E115" s="163"/>
      <c r="F115" s="163"/>
      <c r="G115" s="163"/>
      <c r="H115" s="163"/>
      <c r="I115" s="31"/>
      <c r="J115" s="164" t="s">
        <v>166</v>
      </c>
      <c r="K115" s="164"/>
      <c r="L115" s="164"/>
      <c r="M115" s="164"/>
      <c r="N115" s="164"/>
      <c r="O115" s="164"/>
      <c r="P115" s="164"/>
      <c r="Q115" s="164"/>
      <c r="R115" s="164"/>
      <c r="S115" s="164"/>
      <c r="T115" s="164"/>
      <c r="U115" s="164"/>
      <c r="V115" s="164"/>
      <c r="W115" s="164"/>
      <c r="X115" s="164"/>
      <c r="Y115" s="164"/>
      <c r="Z115" s="27"/>
    </row>
    <row r="116" spans="1:26" ht="20.100000000000001" customHeight="1">
      <c r="A116" s="9">
        <f>IF(AND(TRIM($I116)&lt;&gt;"", NOT(OR(IFERROR(SEARCH(" ",$I116),0)&gt;0, IFERROR(SEARCH("　",$I116),0)&gt;0))), 1001, 0)</f>
        <v>0</v>
      </c>
      <c r="B116" s="9"/>
      <c r="C116" s="24"/>
      <c r="D116" s="25">
        <f>D114+1</f>
        <v>3</v>
      </c>
      <c r="E116" s="5" t="s">
        <v>176</v>
      </c>
      <c r="I116" s="192"/>
      <c r="J116" s="192"/>
      <c r="K116" s="192"/>
      <c r="L116" s="192"/>
      <c r="M116" s="192"/>
      <c r="N116" s="192"/>
      <c r="O116" s="192"/>
      <c r="P116" s="192"/>
      <c r="Q116" s="192"/>
      <c r="R116" s="192"/>
      <c r="S116" s="192"/>
      <c r="T116" s="192"/>
      <c r="U116" s="192"/>
      <c r="V116" s="192"/>
      <c r="W116" s="192"/>
      <c r="X116" s="192"/>
      <c r="Y116" s="192"/>
      <c r="Z116" s="27"/>
    </row>
    <row r="117" spans="1:26" ht="20.100000000000001" customHeight="1">
      <c r="A117" s="9"/>
      <c r="B117" s="9"/>
      <c r="C117" s="24"/>
      <c r="D117" s="163"/>
      <c r="E117" s="163"/>
      <c r="F117" s="163"/>
      <c r="G117" s="163"/>
      <c r="H117" s="163"/>
      <c r="I117" s="31"/>
      <c r="J117" s="164" t="s">
        <v>5</v>
      </c>
      <c r="K117" s="164"/>
      <c r="L117" s="164"/>
      <c r="M117" s="164"/>
      <c r="N117" s="164"/>
      <c r="O117" s="164"/>
      <c r="P117" s="164"/>
      <c r="Q117" s="164"/>
      <c r="R117" s="164"/>
      <c r="S117" s="164"/>
      <c r="T117" s="164"/>
      <c r="U117" s="164"/>
      <c r="V117" s="164"/>
      <c r="W117" s="164"/>
      <c r="X117" s="164"/>
      <c r="Y117" s="164"/>
      <c r="Z117" s="27"/>
    </row>
    <row r="118" spans="1:26" ht="20.100000000000001" customHeight="1">
      <c r="A118" s="9"/>
      <c r="B118" s="9"/>
      <c r="C118" s="24"/>
      <c r="D118" s="25">
        <f>D116+1</f>
        <v>4</v>
      </c>
      <c r="E118" s="5" t="s">
        <v>0</v>
      </c>
      <c r="I118" s="193"/>
      <c r="J118" s="194"/>
      <c r="K118" s="194"/>
      <c r="L118" s="194"/>
      <c r="M118" s="194"/>
      <c r="N118" s="163"/>
      <c r="O118" s="163"/>
      <c r="P118" s="163"/>
      <c r="Q118" s="163"/>
      <c r="R118" s="163"/>
      <c r="S118" s="163"/>
      <c r="T118" s="163"/>
      <c r="U118" s="163"/>
      <c r="V118" s="163"/>
      <c r="W118" s="163"/>
      <c r="X118" s="163"/>
      <c r="Y118" s="163"/>
      <c r="Z118" s="27"/>
    </row>
    <row r="119" spans="1:26" ht="20.100000000000001" customHeight="1">
      <c r="A119" s="9"/>
      <c r="B119" s="9"/>
      <c r="C119" s="24"/>
      <c r="D119" s="25"/>
      <c r="E119" s="163"/>
      <c r="F119" s="163"/>
      <c r="G119" s="163"/>
      <c r="H119" s="163"/>
      <c r="I119" s="26"/>
      <c r="J119" s="164" t="s">
        <v>269</v>
      </c>
      <c r="K119" s="162"/>
      <c r="L119" s="162"/>
      <c r="M119" s="162"/>
      <c r="N119" s="162"/>
      <c r="O119" s="162"/>
      <c r="P119" s="162"/>
      <c r="Q119" s="162"/>
      <c r="R119" s="162"/>
      <c r="S119" s="162"/>
      <c r="T119" s="162"/>
      <c r="U119" s="162"/>
      <c r="V119" s="162"/>
      <c r="W119" s="162"/>
      <c r="X119" s="162"/>
      <c r="Y119" s="162"/>
      <c r="Z119" s="27"/>
    </row>
    <row r="120" spans="1:26" ht="20.100000000000001" customHeight="1">
      <c r="A120" s="9">
        <f>IF(AND(TRIM($I120)&lt;&gt;"", AND(OR(ISERROR(FIND("@"&amp;LEFT($I120,3)&amp;"@", 都道府県3))=FALSE, ISERROR(FIND("@"&amp;LEFT($I120,4)&amp;"@",都道府県4))=FALSE))=FALSE), 1001, 0)</f>
        <v>0</v>
      </c>
      <c r="B120" s="9"/>
      <c r="C120" s="24"/>
      <c r="D120" s="25">
        <f>D118+1</f>
        <v>5</v>
      </c>
      <c r="E120" s="5" t="s">
        <v>127</v>
      </c>
      <c r="I120" s="195"/>
      <c r="J120" s="195"/>
      <c r="K120" s="195"/>
      <c r="L120" s="195"/>
      <c r="M120" s="195"/>
      <c r="N120" s="195"/>
      <c r="O120" s="195"/>
      <c r="P120" s="195"/>
      <c r="Q120" s="196"/>
      <c r="R120" s="195"/>
      <c r="S120" s="195"/>
      <c r="T120" s="195"/>
      <c r="U120" s="195"/>
      <c r="V120" s="195"/>
      <c r="W120" s="195"/>
      <c r="X120" s="195"/>
      <c r="Y120" s="195"/>
      <c r="Z120" s="27"/>
    </row>
    <row r="121" spans="1:26" ht="20.100000000000001" customHeight="1">
      <c r="A121" s="9"/>
      <c r="B121" s="9"/>
      <c r="C121" s="24"/>
      <c r="D121" s="25"/>
      <c r="E121" s="163"/>
      <c r="F121" s="163"/>
      <c r="G121" s="163"/>
      <c r="H121" s="163"/>
      <c r="I121" s="26"/>
      <c r="J121" s="164" t="s">
        <v>173</v>
      </c>
      <c r="K121" s="162"/>
      <c r="L121" s="162"/>
      <c r="M121" s="162"/>
      <c r="N121" s="162"/>
      <c r="O121" s="162"/>
      <c r="P121" s="162"/>
      <c r="Q121" s="162"/>
      <c r="R121" s="162"/>
      <c r="S121" s="162"/>
      <c r="T121" s="162"/>
      <c r="U121" s="162"/>
      <c r="V121" s="162"/>
      <c r="W121" s="162"/>
      <c r="X121" s="162"/>
      <c r="Y121" s="162"/>
      <c r="Z121" s="27"/>
    </row>
    <row r="122" spans="1:26" ht="20.100000000000001" customHeight="1">
      <c r="A122" s="9">
        <f>IF(AND(TRIM($I122)&lt;&gt;"", NOT(AND(ISNUMBER(VALUE(SUBSTITUTE($I122,"-",""))), IFERROR(SEARCH("-",$I122),0)&gt;0))), 1001, 0)</f>
        <v>0</v>
      </c>
      <c r="B122" s="9"/>
      <c r="C122" s="24"/>
      <c r="D122" s="25">
        <f>D120+1</f>
        <v>6</v>
      </c>
      <c r="E122" s="5" t="s">
        <v>3</v>
      </c>
      <c r="I122" s="192"/>
      <c r="J122" s="192"/>
      <c r="K122" s="192"/>
      <c r="L122" s="192"/>
      <c r="M122" s="192"/>
      <c r="O122" s="32" t="s">
        <v>119</v>
      </c>
      <c r="P122" s="161"/>
      <c r="Q122" s="5" t="s">
        <v>120</v>
      </c>
      <c r="Y122" s="162"/>
      <c r="Z122" s="27"/>
    </row>
    <row r="123" spans="1:26" ht="20.100000000000001" customHeight="1">
      <c r="A123" s="9"/>
      <c r="B123" s="9"/>
      <c r="C123" s="28"/>
      <c r="D123" s="163"/>
      <c r="E123" s="163"/>
      <c r="F123" s="163"/>
      <c r="G123" s="163"/>
      <c r="H123" s="163"/>
      <c r="I123" s="26"/>
      <c r="J123" s="164" t="s">
        <v>174</v>
      </c>
      <c r="K123" s="162"/>
      <c r="L123" s="162"/>
      <c r="M123" s="162"/>
      <c r="N123" s="162"/>
      <c r="O123" s="162"/>
      <c r="P123" s="162"/>
      <c r="Q123" s="162"/>
      <c r="R123" s="162"/>
      <c r="S123" s="162"/>
      <c r="T123" s="162"/>
      <c r="U123" s="162"/>
      <c r="V123" s="162"/>
      <c r="W123" s="162"/>
      <c r="X123" s="162"/>
      <c r="Y123" s="162"/>
      <c r="Z123" s="27"/>
    </row>
    <row r="124" spans="1:26" ht="20.100000000000001" customHeight="1">
      <c r="A124" s="9">
        <f>IF(AND(TRIM($I124)&lt;&gt;"", NOT(AND(ISNUMBER(VALUE(SUBSTITUTE($I124,"-",""))), IFERROR(SEARCH("-",$I124),0)&gt;0))), 1001, 0)</f>
        <v>0</v>
      </c>
      <c r="B124" s="9"/>
      <c r="C124" s="24"/>
      <c r="D124" s="25">
        <f>D122+1</f>
        <v>7</v>
      </c>
      <c r="E124" s="5" t="s">
        <v>4</v>
      </c>
      <c r="I124" s="192"/>
      <c r="J124" s="192"/>
      <c r="K124" s="192"/>
      <c r="L124" s="192"/>
      <c r="M124" s="192"/>
      <c r="N124" s="162"/>
      <c r="O124" s="162"/>
      <c r="P124" s="162"/>
      <c r="Q124" s="162"/>
      <c r="R124" s="162"/>
      <c r="S124" s="162"/>
      <c r="T124" s="162"/>
      <c r="U124" s="162"/>
      <c r="V124" s="162"/>
      <c r="W124" s="162"/>
      <c r="X124" s="162"/>
      <c r="Y124" s="162"/>
      <c r="Z124" s="27"/>
    </row>
    <row r="125" spans="1:26" ht="20.100000000000001" customHeight="1">
      <c r="A125" s="9"/>
      <c r="B125" s="9"/>
      <c r="C125" s="28"/>
      <c r="D125" s="163"/>
      <c r="E125" s="163"/>
      <c r="F125" s="163"/>
      <c r="G125" s="163"/>
      <c r="H125" s="163"/>
      <c r="I125" s="26"/>
      <c r="J125" s="164" t="s">
        <v>174</v>
      </c>
      <c r="K125" s="162"/>
      <c r="L125" s="162"/>
      <c r="M125" s="162"/>
      <c r="N125" s="162"/>
      <c r="O125" s="162"/>
      <c r="P125" s="162"/>
      <c r="Q125" s="162"/>
      <c r="R125" s="162"/>
      <c r="S125" s="162"/>
      <c r="T125" s="162"/>
      <c r="U125" s="162"/>
      <c r="V125" s="162"/>
      <c r="W125" s="162"/>
      <c r="X125" s="162"/>
      <c r="Y125" s="162"/>
      <c r="Z125" s="27"/>
    </row>
    <row r="126" spans="1:26" ht="20.100000000000001" customHeight="1">
      <c r="A126" s="9">
        <f>IF(AND(TRIM($I126)&lt;&gt;"", NOT(IFERROR(SEARCH("@",$I126),0)&gt;0)), 1001, 0)</f>
        <v>0</v>
      </c>
      <c r="B126" s="9"/>
      <c r="C126" s="24"/>
      <c r="D126" s="25">
        <f>D124+1</f>
        <v>8</v>
      </c>
      <c r="E126" s="5" t="s">
        <v>128</v>
      </c>
      <c r="I126" s="192"/>
      <c r="J126" s="192"/>
      <c r="K126" s="192"/>
      <c r="L126" s="192"/>
      <c r="M126" s="192"/>
      <c r="N126" s="192"/>
      <c r="O126" s="192"/>
      <c r="P126" s="192"/>
      <c r="Q126" s="314"/>
      <c r="R126" s="192"/>
      <c r="S126" s="192"/>
      <c r="T126" s="192"/>
      <c r="U126" s="192"/>
      <c r="V126" s="192"/>
      <c r="W126" s="192"/>
      <c r="X126" s="192"/>
      <c r="Y126" s="192"/>
      <c r="Z126" s="27"/>
    </row>
    <row r="127" spans="1:26" ht="20.100000000000001" customHeight="1">
      <c r="A127" s="9"/>
      <c r="B127" s="9"/>
      <c r="C127" s="28"/>
      <c r="D127" s="163"/>
      <c r="E127" s="163"/>
      <c r="F127" s="163"/>
      <c r="G127" s="163"/>
      <c r="H127" s="163"/>
      <c r="I127" s="26"/>
      <c r="J127" s="164" t="s">
        <v>274</v>
      </c>
      <c r="K127" s="48"/>
      <c r="L127" s="162"/>
      <c r="M127" s="162"/>
      <c r="N127" s="162"/>
      <c r="O127" s="162"/>
      <c r="P127" s="162"/>
      <c r="Q127" s="49"/>
      <c r="R127" s="162"/>
      <c r="S127" s="162"/>
      <c r="T127" s="162"/>
      <c r="U127" s="162"/>
      <c r="V127" s="162"/>
      <c r="W127" s="162"/>
      <c r="X127" s="162"/>
      <c r="Y127" s="162"/>
      <c r="Z127" s="27"/>
    </row>
    <row r="128" spans="1:26" ht="20.100000000000001" customHeight="1">
      <c r="A128" s="9"/>
      <c r="B128" s="9"/>
      <c r="C128" s="38"/>
      <c r="D128" s="39"/>
      <c r="E128" s="39"/>
      <c r="F128" s="39"/>
      <c r="G128" s="39"/>
      <c r="H128" s="39"/>
      <c r="I128" s="41"/>
      <c r="J128" s="40"/>
      <c r="K128" s="41"/>
      <c r="L128" s="40"/>
      <c r="M128" s="40"/>
      <c r="N128" s="40"/>
      <c r="O128" s="40"/>
      <c r="P128" s="40"/>
      <c r="Q128" s="61"/>
      <c r="R128" s="40"/>
      <c r="S128" s="40"/>
      <c r="T128" s="40"/>
      <c r="U128" s="40"/>
      <c r="V128" s="40"/>
      <c r="W128" s="40"/>
      <c r="X128" s="40"/>
      <c r="Y128" s="40"/>
      <c r="Z128" s="42"/>
    </row>
    <row r="129" spans="1:26" ht="20.100000000000001" customHeight="1">
      <c r="A129" s="9"/>
      <c r="B129" s="9"/>
      <c r="C129" s="163"/>
      <c r="D129" s="163"/>
      <c r="E129" s="163"/>
      <c r="F129" s="163"/>
      <c r="G129" s="163"/>
      <c r="H129" s="163"/>
      <c r="I129" s="44"/>
      <c r="J129" s="44"/>
      <c r="K129" s="44"/>
      <c r="L129" s="44"/>
      <c r="M129" s="44"/>
      <c r="N129" s="44"/>
      <c r="O129" s="44"/>
      <c r="P129" s="44"/>
      <c r="Q129" s="62"/>
      <c r="R129" s="44"/>
      <c r="S129" s="44"/>
      <c r="T129" s="44"/>
      <c r="U129" s="44"/>
      <c r="V129" s="44"/>
      <c r="W129" s="44"/>
      <c r="X129" s="44"/>
      <c r="Y129" s="44"/>
      <c r="Z129" s="163"/>
    </row>
    <row r="130" spans="1:26" ht="15.75" hidden="1" customHeight="1">
      <c r="A130" s="9"/>
      <c r="B130" s="9"/>
      <c r="C130" s="163"/>
      <c r="D130" s="163"/>
      <c r="E130" s="163"/>
      <c r="F130" s="163"/>
      <c r="G130" s="163"/>
      <c r="H130" s="163"/>
      <c r="I130" s="44"/>
      <c r="J130" s="44"/>
      <c r="K130" s="44"/>
      <c r="L130" s="44"/>
      <c r="M130" s="44"/>
      <c r="N130" s="44"/>
      <c r="O130" s="44"/>
      <c r="P130" s="44"/>
      <c r="Q130" s="62"/>
      <c r="R130" s="44"/>
      <c r="S130" s="44"/>
      <c r="T130" s="44"/>
      <c r="U130" s="44"/>
      <c r="V130" s="44"/>
      <c r="W130" s="44"/>
      <c r="X130" s="44"/>
      <c r="Y130" s="44"/>
      <c r="Z130" s="163"/>
    </row>
    <row r="131" spans="1:26" ht="15.75" hidden="1" customHeight="1">
      <c r="A131" s="9"/>
      <c r="B131" s="9"/>
      <c r="C131" s="163"/>
      <c r="D131" s="163"/>
      <c r="E131" s="163"/>
      <c r="F131" s="163"/>
      <c r="G131" s="163"/>
      <c r="H131" s="163"/>
      <c r="I131" s="44"/>
      <c r="J131" s="44"/>
      <c r="K131" s="44"/>
      <c r="L131" s="44"/>
      <c r="M131" s="44"/>
      <c r="N131" s="44"/>
      <c r="O131" s="44"/>
      <c r="P131" s="44"/>
      <c r="Q131" s="62"/>
      <c r="R131" s="44"/>
      <c r="S131" s="44"/>
      <c r="T131" s="44"/>
      <c r="U131" s="44"/>
      <c r="V131" s="44"/>
      <c r="W131" s="44"/>
      <c r="X131" s="44"/>
      <c r="Y131" s="44"/>
      <c r="Z131" s="163"/>
    </row>
    <row r="132" spans="1:26" ht="15.75" hidden="1" customHeight="1">
      <c r="A132" s="9"/>
      <c r="B132" s="9"/>
      <c r="C132" s="163"/>
      <c r="D132" s="163"/>
      <c r="E132" s="163"/>
      <c r="F132" s="163"/>
      <c r="G132" s="163"/>
      <c r="H132" s="163"/>
      <c r="I132" s="44"/>
      <c r="J132" s="44"/>
      <c r="K132" s="44"/>
      <c r="L132" s="44"/>
      <c r="M132" s="44"/>
      <c r="N132" s="44"/>
      <c r="O132" s="44"/>
      <c r="P132" s="44"/>
      <c r="Q132" s="62"/>
      <c r="R132" s="44"/>
      <c r="S132" s="44"/>
      <c r="T132" s="44"/>
      <c r="U132" s="44"/>
      <c r="V132" s="44"/>
      <c r="W132" s="44"/>
      <c r="X132" s="44"/>
      <c r="Y132" s="44"/>
      <c r="Z132" s="163"/>
    </row>
    <row r="133" spans="1:26" ht="15.75" hidden="1" customHeight="1">
      <c r="A133" s="9"/>
      <c r="B133" s="9"/>
      <c r="C133" s="163"/>
      <c r="D133" s="163"/>
      <c r="E133" s="163"/>
      <c r="F133" s="163"/>
      <c r="G133" s="163"/>
      <c r="H133" s="163"/>
      <c r="I133" s="44"/>
      <c r="J133" s="44"/>
      <c r="K133" s="44"/>
      <c r="L133" s="44"/>
      <c r="M133" s="44"/>
      <c r="N133" s="44"/>
      <c r="O133" s="44"/>
      <c r="P133" s="44"/>
      <c r="Q133" s="62"/>
      <c r="R133" s="44"/>
      <c r="S133" s="44"/>
      <c r="T133" s="44"/>
      <c r="U133" s="44"/>
      <c r="V133" s="44"/>
      <c r="W133" s="44"/>
      <c r="X133" s="44"/>
      <c r="Y133" s="44"/>
      <c r="Z133" s="163"/>
    </row>
    <row r="134" spans="1:26" ht="15.75" hidden="1" customHeight="1">
      <c r="A134" s="9"/>
      <c r="B134" s="9"/>
      <c r="C134" s="163"/>
      <c r="D134" s="163"/>
      <c r="E134" s="163"/>
      <c r="F134" s="163"/>
      <c r="G134" s="163"/>
      <c r="H134" s="163"/>
      <c r="I134" s="44"/>
      <c r="J134" s="44"/>
      <c r="K134" s="44"/>
      <c r="L134" s="44"/>
      <c r="M134" s="44"/>
      <c r="N134" s="44"/>
      <c r="O134" s="44"/>
      <c r="P134" s="44"/>
      <c r="Q134" s="62"/>
      <c r="R134" s="44"/>
      <c r="S134" s="44"/>
      <c r="T134" s="44"/>
      <c r="U134" s="44"/>
      <c r="V134" s="44"/>
      <c r="W134" s="44"/>
      <c r="X134" s="44"/>
      <c r="Y134" s="44"/>
      <c r="Z134" s="163"/>
    </row>
    <row r="135" spans="1:26" ht="15.75" hidden="1" customHeight="1">
      <c r="A135" s="9"/>
      <c r="B135" s="9"/>
      <c r="C135" s="163"/>
      <c r="D135" s="163"/>
      <c r="E135" s="163"/>
      <c r="F135" s="163"/>
      <c r="G135" s="163"/>
      <c r="H135" s="163"/>
      <c r="I135" s="44"/>
      <c r="J135" s="44"/>
      <c r="K135" s="44"/>
      <c r="L135" s="44"/>
      <c r="M135" s="44"/>
      <c r="N135" s="44"/>
      <c r="O135" s="44"/>
      <c r="P135" s="44"/>
      <c r="Q135" s="62"/>
      <c r="R135" s="44"/>
      <c r="S135" s="44"/>
      <c r="T135" s="44"/>
      <c r="U135" s="44"/>
      <c r="V135" s="44"/>
      <c r="W135" s="44"/>
      <c r="X135" s="44"/>
      <c r="Y135" s="44"/>
      <c r="Z135" s="163"/>
    </row>
    <row r="136" spans="1:26" ht="15.75" hidden="1" customHeight="1">
      <c r="A136" s="9"/>
      <c r="B136" s="9"/>
      <c r="C136" s="163"/>
      <c r="D136" s="163"/>
      <c r="E136" s="163"/>
      <c r="F136" s="163"/>
      <c r="G136" s="163"/>
      <c r="H136" s="163"/>
      <c r="I136" s="44"/>
      <c r="J136" s="44"/>
      <c r="K136" s="44"/>
      <c r="L136" s="44"/>
      <c r="M136" s="44"/>
      <c r="N136" s="44"/>
      <c r="O136" s="44"/>
      <c r="P136" s="44"/>
      <c r="Q136" s="62"/>
      <c r="R136" s="44"/>
      <c r="S136" s="44"/>
      <c r="T136" s="44"/>
      <c r="U136" s="44"/>
      <c r="V136" s="44"/>
      <c r="W136" s="44"/>
      <c r="X136" s="44"/>
      <c r="Y136" s="44"/>
      <c r="Z136" s="163"/>
    </row>
    <row r="137" spans="1:26" ht="15.75" hidden="1" customHeight="1">
      <c r="A137" s="9"/>
      <c r="B137" s="9"/>
      <c r="C137" s="163"/>
      <c r="D137" s="163"/>
      <c r="E137" s="163"/>
      <c r="F137" s="163"/>
      <c r="G137" s="163"/>
      <c r="H137" s="163"/>
      <c r="I137" s="44"/>
      <c r="J137" s="44"/>
      <c r="K137" s="44"/>
      <c r="L137" s="44"/>
      <c r="M137" s="44"/>
      <c r="N137" s="44"/>
      <c r="O137" s="44"/>
      <c r="P137" s="44"/>
      <c r="Q137" s="62"/>
      <c r="R137" s="44"/>
      <c r="S137" s="44"/>
      <c r="T137" s="44"/>
      <c r="U137" s="44"/>
      <c r="V137" s="44"/>
      <c r="W137" s="44"/>
      <c r="X137" s="44"/>
      <c r="Y137" s="44"/>
      <c r="Z137" s="163"/>
    </row>
    <row r="138" spans="1:26" ht="15.75" hidden="1" customHeight="1">
      <c r="A138" s="9"/>
      <c r="B138" s="9"/>
      <c r="C138" s="163"/>
      <c r="D138" s="163"/>
      <c r="E138" s="163"/>
      <c r="F138" s="163"/>
      <c r="G138" s="163"/>
      <c r="H138" s="163"/>
      <c r="I138" s="44"/>
      <c r="J138" s="44"/>
      <c r="K138" s="44"/>
      <c r="L138" s="44"/>
      <c r="M138" s="44"/>
      <c r="N138" s="44"/>
      <c r="O138" s="44"/>
      <c r="P138" s="44"/>
      <c r="Q138" s="62"/>
      <c r="R138" s="44"/>
      <c r="S138" s="44"/>
      <c r="T138" s="44"/>
      <c r="U138" s="44"/>
      <c r="V138" s="44"/>
      <c r="W138" s="44"/>
      <c r="X138" s="44"/>
      <c r="Y138" s="44"/>
      <c r="Z138" s="163"/>
    </row>
    <row r="139" spans="1:26" ht="15.75" hidden="1" customHeight="1">
      <c r="A139" s="9"/>
      <c r="B139" s="9"/>
      <c r="C139" s="163"/>
      <c r="D139" s="163"/>
      <c r="E139" s="163"/>
      <c r="F139" s="163"/>
      <c r="G139" s="163"/>
      <c r="H139" s="163"/>
      <c r="I139" s="44"/>
      <c r="J139" s="44"/>
      <c r="K139" s="44"/>
      <c r="L139" s="44"/>
      <c r="M139" s="44"/>
      <c r="N139" s="44"/>
      <c r="O139" s="44"/>
      <c r="P139" s="44"/>
      <c r="Q139" s="62"/>
      <c r="R139" s="44"/>
      <c r="S139" s="44"/>
      <c r="T139" s="44"/>
      <c r="U139" s="44"/>
      <c r="V139" s="44"/>
      <c r="W139" s="44"/>
      <c r="X139" s="44"/>
      <c r="Y139" s="44"/>
      <c r="Z139" s="163"/>
    </row>
    <row r="140" spans="1:26" ht="15.75" hidden="1" customHeight="1">
      <c r="A140" s="9"/>
      <c r="B140" s="9"/>
      <c r="C140" s="163"/>
      <c r="D140" s="163"/>
      <c r="E140" s="163"/>
      <c r="F140" s="163"/>
      <c r="G140" s="163"/>
      <c r="H140" s="163"/>
      <c r="I140" s="44"/>
      <c r="J140" s="44"/>
      <c r="K140" s="44"/>
      <c r="L140" s="44"/>
      <c r="M140" s="44"/>
      <c r="N140" s="44"/>
      <c r="O140" s="44"/>
      <c r="P140" s="44"/>
      <c r="Q140" s="62"/>
      <c r="R140" s="44"/>
      <c r="S140" s="44"/>
      <c r="T140" s="44"/>
      <c r="U140" s="44"/>
      <c r="V140" s="44"/>
      <c r="W140" s="44"/>
      <c r="X140" s="44"/>
      <c r="Y140" s="44"/>
      <c r="Z140" s="163"/>
    </row>
    <row r="141" spans="1:26" ht="15.75" hidden="1" customHeight="1">
      <c r="A141" s="9"/>
      <c r="B141" s="9"/>
      <c r="C141" s="163"/>
      <c r="D141" s="163"/>
      <c r="E141" s="163"/>
      <c r="F141" s="163"/>
      <c r="G141" s="163"/>
      <c r="H141" s="163"/>
      <c r="I141" s="44"/>
      <c r="J141" s="44"/>
      <c r="K141" s="44"/>
      <c r="L141" s="44"/>
      <c r="M141" s="44"/>
      <c r="N141" s="44"/>
      <c r="O141" s="44"/>
      <c r="P141" s="44"/>
      <c r="Q141" s="62"/>
      <c r="R141" s="44"/>
      <c r="S141" s="44"/>
      <c r="T141" s="44"/>
      <c r="U141" s="44"/>
      <c r="V141" s="44"/>
      <c r="W141" s="44"/>
      <c r="X141" s="44"/>
      <c r="Y141" s="44"/>
      <c r="Z141" s="163"/>
    </row>
    <row r="142" spans="1:26" ht="15.75" hidden="1" customHeight="1">
      <c r="A142" s="9"/>
      <c r="B142" s="9"/>
      <c r="C142" s="163"/>
      <c r="D142" s="163"/>
      <c r="E142" s="163"/>
      <c r="F142" s="163"/>
      <c r="G142" s="163"/>
      <c r="H142" s="163"/>
      <c r="I142" s="44"/>
      <c r="J142" s="44"/>
      <c r="K142" s="44"/>
      <c r="L142" s="44"/>
      <c r="M142" s="44"/>
      <c r="N142" s="44"/>
      <c r="O142" s="44"/>
      <c r="P142" s="44"/>
      <c r="Q142" s="62"/>
      <c r="R142" s="44"/>
      <c r="S142" s="44"/>
      <c r="T142" s="44"/>
      <c r="U142" s="44"/>
      <c r="V142" s="44"/>
      <c r="W142" s="44"/>
      <c r="X142" s="44"/>
      <c r="Y142" s="44"/>
      <c r="Z142" s="163"/>
    </row>
    <row r="143" spans="1:26" ht="15.75" hidden="1" customHeight="1">
      <c r="A143" s="9"/>
      <c r="B143" s="9"/>
      <c r="C143" s="163"/>
      <c r="D143" s="163"/>
      <c r="E143" s="163"/>
      <c r="F143" s="163"/>
      <c r="G143" s="163"/>
      <c r="H143" s="163"/>
      <c r="I143" s="44"/>
      <c r="J143" s="44"/>
      <c r="K143" s="44"/>
      <c r="L143" s="44"/>
      <c r="M143" s="44"/>
      <c r="N143" s="44"/>
      <c r="O143" s="44"/>
      <c r="P143" s="44"/>
      <c r="Q143" s="62"/>
      <c r="R143" s="44"/>
      <c r="S143" s="44"/>
      <c r="T143" s="44"/>
      <c r="U143" s="44"/>
      <c r="V143" s="44"/>
      <c r="W143" s="44"/>
      <c r="X143" s="44"/>
      <c r="Y143" s="44"/>
      <c r="Z143" s="163"/>
    </row>
    <row r="144" spans="1:26" ht="15.75" hidden="1" customHeight="1">
      <c r="A144" s="9"/>
      <c r="B144" s="9"/>
      <c r="C144" s="163"/>
      <c r="D144" s="163"/>
      <c r="E144" s="163"/>
      <c r="F144" s="163"/>
      <c r="G144" s="163"/>
      <c r="H144" s="163"/>
      <c r="I144" s="44"/>
      <c r="J144" s="44"/>
      <c r="K144" s="44"/>
      <c r="L144" s="44"/>
      <c r="M144" s="44"/>
      <c r="N144" s="44"/>
      <c r="O144" s="44"/>
      <c r="P144" s="44"/>
      <c r="Q144" s="62"/>
      <c r="R144" s="44"/>
      <c r="S144" s="44"/>
      <c r="T144" s="44"/>
      <c r="U144" s="44"/>
      <c r="V144" s="44"/>
      <c r="W144" s="44"/>
      <c r="X144" s="44"/>
      <c r="Y144" s="44"/>
      <c r="Z144" s="163"/>
    </row>
    <row r="145" spans="1:26" ht="15.75" hidden="1" customHeight="1">
      <c r="A145" s="9"/>
      <c r="B145" s="9"/>
      <c r="C145" s="163"/>
      <c r="D145" s="163"/>
      <c r="E145" s="163"/>
      <c r="F145" s="163"/>
      <c r="G145" s="163"/>
      <c r="H145" s="163"/>
      <c r="I145" s="44"/>
      <c r="J145" s="44"/>
      <c r="K145" s="44"/>
      <c r="L145" s="44"/>
      <c r="M145" s="44"/>
      <c r="N145" s="44"/>
      <c r="O145" s="44"/>
      <c r="P145" s="44"/>
      <c r="Q145" s="62"/>
      <c r="R145" s="44"/>
      <c r="S145" s="44"/>
      <c r="T145" s="44"/>
      <c r="U145" s="44"/>
      <c r="V145" s="44"/>
      <c r="W145" s="44"/>
      <c r="X145" s="44"/>
      <c r="Y145" s="44"/>
      <c r="Z145" s="163"/>
    </row>
    <row r="146" spans="1:26" ht="15.75" hidden="1" customHeight="1">
      <c r="A146" s="9"/>
      <c r="B146" s="9"/>
      <c r="C146" s="163"/>
      <c r="D146" s="163"/>
      <c r="E146" s="163"/>
      <c r="F146" s="163"/>
      <c r="G146" s="163"/>
      <c r="H146" s="163"/>
      <c r="I146" s="44"/>
      <c r="J146" s="44"/>
      <c r="K146" s="44"/>
      <c r="L146" s="44"/>
      <c r="M146" s="44"/>
      <c r="N146" s="44"/>
      <c r="O146" s="44"/>
      <c r="P146" s="44"/>
      <c r="Q146" s="62"/>
      <c r="R146" s="44"/>
      <c r="S146" s="44"/>
      <c r="T146" s="44"/>
      <c r="U146" s="44"/>
      <c r="V146" s="44"/>
      <c r="W146" s="44"/>
      <c r="X146" s="44"/>
      <c r="Y146" s="44"/>
      <c r="Z146" s="163"/>
    </row>
    <row r="147" spans="1:26" ht="15.75" hidden="1" customHeight="1">
      <c r="A147" s="9"/>
      <c r="B147" s="9"/>
      <c r="C147" s="163"/>
      <c r="D147" s="163"/>
      <c r="E147" s="163"/>
      <c r="F147" s="163"/>
      <c r="G147" s="163"/>
      <c r="H147" s="163"/>
      <c r="I147" s="44"/>
      <c r="J147" s="44"/>
      <c r="K147" s="44"/>
      <c r="L147" s="44"/>
      <c r="M147" s="44"/>
      <c r="N147" s="44"/>
      <c r="O147" s="44"/>
      <c r="P147" s="44"/>
      <c r="Q147" s="62"/>
      <c r="R147" s="44"/>
      <c r="S147" s="44"/>
      <c r="T147" s="44"/>
      <c r="U147" s="44"/>
      <c r="V147" s="44"/>
      <c r="W147" s="44"/>
      <c r="X147" s="44"/>
      <c r="Y147" s="44"/>
      <c r="Z147" s="163"/>
    </row>
    <row r="148" spans="1:26" ht="15.75" hidden="1" customHeight="1">
      <c r="A148" s="9"/>
      <c r="B148" s="9"/>
      <c r="C148" s="163"/>
      <c r="D148" s="163"/>
      <c r="E148" s="163"/>
      <c r="F148" s="163"/>
      <c r="G148" s="163"/>
      <c r="H148" s="163"/>
      <c r="I148" s="44"/>
      <c r="J148" s="44"/>
      <c r="K148" s="44"/>
      <c r="L148" s="44"/>
      <c r="M148" s="44"/>
      <c r="N148" s="44"/>
      <c r="O148" s="44"/>
      <c r="P148" s="44"/>
      <c r="Q148" s="62"/>
      <c r="R148" s="44"/>
      <c r="S148" s="44"/>
      <c r="T148" s="44"/>
      <c r="U148" s="44"/>
      <c r="V148" s="44"/>
      <c r="W148" s="44"/>
      <c r="X148" s="44"/>
      <c r="Y148" s="44"/>
      <c r="Z148" s="163"/>
    </row>
    <row r="149" spans="1:26" ht="20.100000000000001" customHeight="1">
      <c r="A149" s="9"/>
      <c r="B149" s="9"/>
      <c r="C149" s="163"/>
      <c r="D149" s="163"/>
      <c r="E149" s="163"/>
      <c r="F149" s="163"/>
      <c r="G149" s="163"/>
      <c r="H149" s="163"/>
      <c r="I149" s="44"/>
      <c r="J149" s="163"/>
      <c r="K149" s="163"/>
      <c r="L149" s="163"/>
      <c r="M149" s="163"/>
      <c r="N149" s="163"/>
      <c r="O149" s="163"/>
      <c r="P149" s="163"/>
      <c r="Q149" s="63"/>
      <c r="R149" s="163"/>
      <c r="S149" s="163"/>
      <c r="T149" s="163"/>
      <c r="U149" s="163"/>
      <c r="V149" s="163"/>
      <c r="W149" s="163"/>
      <c r="X149" s="163"/>
      <c r="Y149" s="163"/>
      <c r="Z149" s="163"/>
    </row>
    <row r="150" spans="1:26" ht="20.100000000000001" customHeight="1">
      <c r="A150" s="9"/>
      <c r="B150" s="9"/>
      <c r="C150" s="267" t="s">
        <v>162</v>
      </c>
      <c r="D150" s="268"/>
      <c r="E150" s="268"/>
      <c r="F150" s="268"/>
      <c r="G150" s="268"/>
      <c r="H150" s="269"/>
      <c r="I150" s="45"/>
      <c r="K150" s="45"/>
    </row>
    <row r="151" spans="1:26" ht="20.100000000000001" customHeight="1">
      <c r="A151" s="9"/>
      <c r="B151" s="9"/>
      <c r="C151" s="20"/>
      <c r="D151" s="21"/>
      <c r="E151" s="21"/>
      <c r="F151" s="21"/>
      <c r="G151" s="21"/>
      <c r="H151" s="21"/>
      <c r="I151" s="22"/>
      <c r="J151" s="22"/>
      <c r="K151" s="22"/>
      <c r="L151" s="22"/>
      <c r="M151" s="22"/>
      <c r="N151" s="22"/>
      <c r="O151" s="22"/>
      <c r="P151" s="22"/>
      <c r="Q151" s="22"/>
      <c r="R151" s="22"/>
      <c r="S151" s="22"/>
      <c r="T151" s="22"/>
      <c r="U151" s="22"/>
      <c r="V151" s="22"/>
      <c r="W151" s="22"/>
      <c r="X151" s="22"/>
      <c r="Y151" s="22"/>
      <c r="Z151" s="23"/>
    </row>
    <row r="152" spans="1:26" ht="20.100000000000001" customHeight="1">
      <c r="A152" s="9"/>
      <c r="B152" s="9"/>
      <c r="C152" s="20"/>
      <c r="D152" s="64" t="s">
        <v>69</v>
      </c>
      <c r="E152" s="46"/>
      <c r="F152" s="46"/>
      <c r="G152" s="46"/>
      <c r="H152" s="46"/>
      <c r="I152" s="46"/>
      <c r="J152" s="46"/>
      <c r="K152" s="46"/>
      <c r="L152" s="46"/>
      <c r="M152" s="46"/>
      <c r="N152" s="46"/>
      <c r="O152" s="46"/>
      <c r="P152" s="46"/>
      <c r="Q152" s="46"/>
      <c r="R152" s="46"/>
      <c r="S152" s="46"/>
      <c r="T152" s="46"/>
      <c r="U152" s="46"/>
      <c r="V152" s="46"/>
      <c r="W152" s="46"/>
      <c r="X152" s="162"/>
      <c r="Y152" s="163"/>
      <c r="Z152" s="27"/>
    </row>
    <row r="153" spans="1:26" ht="20.100000000000001" customHeight="1">
      <c r="A153" s="9">
        <f>IF(AND($I153&lt;&gt;"しない", $I153&lt;&gt;"する"), 1001, 0)</f>
        <v>0</v>
      </c>
      <c r="B153" s="9"/>
      <c r="C153" s="24"/>
      <c r="D153" s="25">
        <v>1</v>
      </c>
      <c r="E153" s="163" t="s">
        <v>70</v>
      </c>
      <c r="F153" s="163"/>
      <c r="G153" s="163"/>
      <c r="H153" s="163"/>
      <c r="I153" s="192" t="s">
        <v>73</v>
      </c>
      <c r="J153" s="197"/>
      <c r="K153" s="197"/>
      <c r="L153" s="197"/>
      <c r="M153" s="197"/>
      <c r="N153" s="163"/>
      <c r="O153" s="163"/>
      <c r="P153" s="163"/>
      <c r="Q153" s="163"/>
      <c r="R153" s="163"/>
      <c r="S153" s="163"/>
      <c r="T153" s="163"/>
      <c r="U153" s="163"/>
      <c r="Z153" s="65"/>
    </row>
    <row r="154" spans="1:26" ht="20.100000000000001" customHeight="1">
      <c r="A154" s="9"/>
      <c r="B154" s="9"/>
      <c r="C154" s="28"/>
      <c r="D154" s="163"/>
      <c r="E154" s="163"/>
      <c r="F154" s="163"/>
      <c r="G154" s="163"/>
      <c r="H154" s="163"/>
      <c r="I154" s="66"/>
      <c r="J154" s="164" t="s">
        <v>71</v>
      </c>
      <c r="K154" s="164"/>
      <c r="L154" s="164"/>
      <c r="M154" s="164"/>
      <c r="N154" s="164"/>
      <c r="O154" s="164"/>
      <c r="P154" s="164"/>
      <c r="Q154" s="164"/>
      <c r="R154" s="164"/>
      <c r="S154" s="164"/>
      <c r="T154" s="164"/>
      <c r="U154" s="163"/>
      <c r="Z154" s="65"/>
    </row>
    <row r="155" spans="1:26" ht="20.100000000000001" customHeight="1">
      <c r="A155" s="9">
        <f>IF(AND($I153="する",OR(TRIM($I155)="", NOT(OR(IFERROR(SEARCH(" ",$I155),0)&gt;0, IFERROR(SEARCH("　",$I155),0)&gt;0)))), 1001, 0)</f>
        <v>0</v>
      </c>
      <c r="B155" s="9"/>
      <c r="C155" s="24"/>
      <c r="D155" s="25">
        <v>2</v>
      </c>
      <c r="E155" s="5" t="s">
        <v>175</v>
      </c>
      <c r="I155" s="192"/>
      <c r="J155" s="192"/>
      <c r="K155" s="192"/>
      <c r="L155" s="192"/>
      <c r="M155" s="192"/>
      <c r="N155" s="192"/>
      <c r="O155" s="192"/>
      <c r="P155" s="192"/>
      <c r="Q155" s="192"/>
      <c r="R155" s="192"/>
      <c r="S155" s="192"/>
      <c r="T155" s="192"/>
      <c r="U155" s="192"/>
      <c r="V155" s="192"/>
      <c r="W155" s="192"/>
      <c r="X155" s="192"/>
      <c r="Y155" s="192"/>
      <c r="Z155" s="27"/>
    </row>
    <row r="156" spans="1:26" ht="20.100000000000001" customHeight="1">
      <c r="A156" s="9"/>
      <c r="B156" s="9"/>
      <c r="C156" s="24"/>
      <c r="D156" s="25"/>
      <c r="E156" s="163"/>
      <c r="F156" s="163"/>
      <c r="G156" s="163"/>
      <c r="H156" s="163"/>
      <c r="I156" s="31"/>
      <c r="J156" s="164" t="s">
        <v>166</v>
      </c>
      <c r="K156" s="164"/>
      <c r="L156" s="164"/>
      <c r="M156" s="164"/>
      <c r="N156" s="164"/>
      <c r="O156" s="164"/>
      <c r="P156" s="164"/>
      <c r="Q156" s="164"/>
      <c r="R156" s="164"/>
      <c r="S156" s="164"/>
      <c r="T156" s="164"/>
      <c r="U156" s="164"/>
      <c r="V156" s="164"/>
      <c r="W156" s="164"/>
      <c r="X156" s="164"/>
      <c r="Y156" s="164"/>
      <c r="Z156" s="27"/>
    </row>
    <row r="157" spans="1:26" ht="20.100000000000001" customHeight="1">
      <c r="A157" s="9">
        <f>IF(AND($I153="する",OR(TRIM($I157)="", NOT(OR(IFERROR(SEARCH(" ",$I157),0)&gt;0, IFERROR(SEARCH("　",$I157),0)&gt;0)))), 1001, 0)</f>
        <v>0</v>
      </c>
      <c r="B157" s="9"/>
      <c r="C157" s="24"/>
      <c r="D157" s="25">
        <v>3</v>
      </c>
      <c r="E157" s="5" t="s">
        <v>176</v>
      </c>
      <c r="I157" s="192"/>
      <c r="J157" s="192"/>
      <c r="K157" s="192"/>
      <c r="L157" s="192"/>
      <c r="M157" s="192"/>
      <c r="N157" s="192"/>
      <c r="O157" s="192"/>
      <c r="P157" s="192"/>
      <c r="Q157" s="192"/>
      <c r="R157" s="192"/>
      <c r="S157" s="192"/>
      <c r="T157" s="192"/>
      <c r="U157" s="192"/>
      <c r="V157" s="192"/>
      <c r="W157" s="192"/>
      <c r="X157" s="192"/>
      <c r="Y157" s="192"/>
      <c r="Z157" s="27"/>
    </row>
    <row r="158" spans="1:26" ht="20.100000000000001" customHeight="1">
      <c r="A158" s="9"/>
      <c r="B158" s="9"/>
      <c r="C158" s="28"/>
      <c r="D158" s="163"/>
      <c r="E158" s="163"/>
      <c r="F158" s="163"/>
      <c r="G158" s="163"/>
      <c r="H158" s="163"/>
      <c r="I158" s="31"/>
      <c r="J158" s="164" t="s">
        <v>5</v>
      </c>
      <c r="K158" s="164"/>
      <c r="L158" s="164"/>
      <c r="M158" s="164"/>
      <c r="N158" s="164"/>
      <c r="O158" s="164"/>
      <c r="P158" s="164"/>
      <c r="Q158" s="164"/>
      <c r="R158" s="164"/>
      <c r="S158" s="164"/>
      <c r="T158" s="164"/>
      <c r="U158" s="164"/>
      <c r="V158" s="164"/>
      <c r="W158" s="164"/>
      <c r="X158" s="164"/>
      <c r="Y158" s="164"/>
      <c r="Z158" s="27"/>
    </row>
    <row r="159" spans="1:26" ht="20.100000000000001" customHeight="1">
      <c r="A159" s="9">
        <f>IF(AND($I153="する",OR(TRIM($I159)="", LEN($I159)&lt;&gt;8, NOT(ISNUMBER(VALUE(I159))), IFERROR(SEARCH("-", $I159),0)&gt;0)), 1001, 0)</f>
        <v>0</v>
      </c>
      <c r="B159" s="9"/>
      <c r="C159" s="24"/>
      <c r="D159" s="25">
        <v>4</v>
      </c>
      <c r="E159" s="5" t="s">
        <v>113</v>
      </c>
      <c r="I159" s="192"/>
      <c r="J159" s="192"/>
      <c r="K159" s="192"/>
      <c r="L159" s="192"/>
      <c r="M159" s="192"/>
      <c r="N159" s="163"/>
      <c r="O159" s="163"/>
      <c r="P159" s="163"/>
      <c r="Q159" s="163"/>
      <c r="R159" s="163"/>
      <c r="S159" s="163"/>
      <c r="T159" s="163"/>
      <c r="U159" s="163"/>
      <c r="V159" s="163"/>
      <c r="W159" s="163"/>
      <c r="X159" s="163"/>
      <c r="Y159" s="163"/>
      <c r="Z159" s="27"/>
    </row>
    <row r="160" spans="1:26" ht="20.100000000000001" customHeight="1">
      <c r="A160" s="9"/>
      <c r="B160" s="9"/>
      <c r="C160" s="28"/>
      <c r="D160" s="163"/>
      <c r="E160" s="163"/>
      <c r="F160" s="163"/>
      <c r="G160" s="163"/>
      <c r="H160" s="163"/>
      <c r="I160" s="26"/>
      <c r="J160" s="164" t="s">
        <v>189</v>
      </c>
      <c r="K160" s="162"/>
      <c r="L160" s="162"/>
      <c r="M160" s="162"/>
      <c r="N160" s="162"/>
      <c r="O160" s="162"/>
      <c r="P160" s="162"/>
      <c r="Q160" s="162"/>
      <c r="R160" s="162"/>
      <c r="S160" s="162"/>
      <c r="T160" s="162"/>
      <c r="U160" s="162"/>
      <c r="V160" s="162"/>
      <c r="W160" s="162"/>
      <c r="X160" s="162"/>
      <c r="Y160" s="162"/>
      <c r="Z160" s="27"/>
    </row>
    <row r="161" spans="1:27" ht="20.100000000000001" customHeight="1">
      <c r="A161" s="9">
        <f>IF(AND($I153="する",TRIM($I161)=""), 1001, 0)</f>
        <v>0</v>
      </c>
      <c r="B161" s="9"/>
      <c r="C161" s="24"/>
      <c r="D161" s="25">
        <v>5</v>
      </c>
      <c r="E161" s="5" t="s">
        <v>0</v>
      </c>
      <c r="I161" s="193"/>
      <c r="J161" s="194"/>
      <c r="K161" s="194"/>
      <c r="L161" s="194"/>
      <c r="M161" s="194"/>
      <c r="N161" s="163"/>
      <c r="O161" s="163"/>
      <c r="P161" s="163"/>
      <c r="Q161" s="163"/>
      <c r="R161" s="163"/>
      <c r="S161" s="163"/>
      <c r="T161" s="163"/>
      <c r="U161" s="163"/>
      <c r="V161" s="163"/>
      <c r="W161" s="163"/>
      <c r="X161" s="163"/>
      <c r="Y161" s="163"/>
      <c r="Z161" s="27"/>
    </row>
    <row r="162" spans="1:27" ht="20.100000000000001" customHeight="1">
      <c r="A162" s="9"/>
      <c r="B162" s="9"/>
      <c r="C162" s="24"/>
      <c r="D162" s="25"/>
      <c r="E162" s="163"/>
      <c r="F162" s="163"/>
      <c r="G162" s="163"/>
      <c r="H162" s="163"/>
      <c r="I162" s="26"/>
      <c r="J162" s="164" t="s">
        <v>268</v>
      </c>
      <c r="K162" s="162"/>
      <c r="L162" s="162"/>
      <c r="M162" s="162"/>
      <c r="N162" s="162"/>
      <c r="O162" s="162"/>
      <c r="P162" s="162"/>
      <c r="Q162" s="162"/>
      <c r="R162" s="162"/>
      <c r="S162" s="162"/>
      <c r="T162" s="162"/>
      <c r="U162" s="162"/>
      <c r="V162" s="162"/>
      <c r="W162" s="162"/>
      <c r="X162" s="162"/>
      <c r="Y162" s="162"/>
      <c r="Z162" s="27"/>
    </row>
    <row r="163" spans="1:27" ht="20.100000000000001" customHeight="1">
      <c r="A163" s="9">
        <f>IF(AND($I153="する",AND($I163&lt;&gt;"", OR(ISERROR(FIND("@"&amp;LEFT($I163,3)&amp;"@", 都道府県3))=FALSE, ISERROR(FIND("@"&amp;LEFT($I163,4)&amp;"@",都道府県4))=FALSE))=FALSE), 1001, 0)</f>
        <v>0</v>
      </c>
      <c r="B163" s="9"/>
      <c r="C163" s="24"/>
      <c r="D163" s="25">
        <v>6</v>
      </c>
      <c r="E163" s="5" t="s">
        <v>127</v>
      </c>
      <c r="I163" s="195"/>
      <c r="J163" s="195"/>
      <c r="K163" s="195"/>
      <c r="L163" s="195"/>
      <c r="M163" s="195"/>
      <c r="N163" s="195"/>
      <c r="O163" s="195"/>
      <c r="P163" s="195"/>
      <c r="Q163" s="196"/>
      <c r="R163" s="195"/>
      <c r="S163" s="195"/>
      <c r="T163" s="195"/>
      <c r="U163" s="195"/>
      <c r="V163" s="195"/>
      <c r="W163" s="195"/>
      <c r="X163" s="195"/>
      <c r="Y163" s="195"/>
      <c r="Z163" s="27"/>
    </row>
    <row r="164" spans="1:27" ht="20.100000000000001" customHeight="1">
      <c r="A164" s="9"/>
      <c r="B164" s="9"/>
      <c r="C164" s="24"/>
      <c r="D164" s="25"/>
      <c r="E164" s="163"/>
      <c r="F164" s="163"/>
      <c r="G164" s="163"/>
      <c r="H164" s="163"/>
      <c r="I164" s="26"/>
      <c r="J164" s="164" t="s">
        <v>8</v>
      </c>
      <c r="K164" s="162"/>
      <c r="L164" s="162"/>
      <c r="M164" s="162"/>
      <c r="N164" s="162"/>
      <c r="O164" s="162"/>
      <c r="P164" s="162"/>
      <c r="Q164" s="162"/>
      <c r="R164" s="162"/>
      <c r="S164" s="162"/>
      <c r="T164" s="162"/>
      <c r="U164" s="162"/>
      <c r="V164" s="162"/>
      <c r="W164" s="162"/>
      <c r="X164" s="162"/>
      <c r="Y164" s="162"/>
      <c r="Z164" s="27"/>
    </row>
    <row r="165" spans="1:27" ht="20.100000000000001" customHeight="1">
      <c r="A165" s="9">
        <f>IF(AND($I153="する",NOT(AND(TRIM($I165)&lt;&gt;"",ISNUMBER(VALUE(SUBSTITUTE($I165,"-",""))),IFERROR(SEARCH("-",$I165),0)&gt;0))), 1001, 0)</f>
        <v>0</v>
      </c>
      <c r="B165" s="9"/>
      <c r="C165" s="24"/>
      <c r="D165" s="25">
        <v>7</v>
      </c>
      <c r="E165" s="5" t="s">
        <v>3</v>
      </c>
      <c r="I165" s="192"/>
      <c r="J165" s="192"/>
      <c r="K165" s="192"/>
      <c r="L165" s="192"/>
      <c r="M165" s="192"/>
      <c r="Y165" s="162"/>
      <c r="Z165" s="27"/>
    </row>
    <row r="166" spans="1:27" ht="20.100000000000001" customHeight="1">
      <c r="A166" s="9"/>
      <c r="B166" s="9"/>
      <c r="C166" s="28"/>
      <c r="D166" s="163"/>
      <c r="E166" s="163"/>
      <c r="F166" s="163"/>
      <c r="G166" s="163"/>
      <c r="H166" s="163"/>
      <c r="I166" s="26"/>
      <c r="J166" s="164" t="s">
        <v>167</v>
      </c>
      <c r="K166" s="162"/>
      <c r="L166" s="162"/>
      <c r="M166" s="162"/>
      <c r="N166" s="162"/>
      <c r="O166" s="162"/>
      <c r="P166" s="162"/>
      <c r="Q166" s="162"/>
      <c r="R166" s="162"/>
      <c r="S166" s="162"/>
      <c r="T166" s="162"/>
      <c r="U166" s="162"/>
      <c r="V166" s="162"/>
      <c r="W166" s="162"/>
      <c r="X166" s="162"/>
      <c r="Y166" s="162"/>
      <c r="Z166" s="27"/>
    </row>
    <row r="167" spans="1:27" ht="20.100000000000001" customHeight="1">
      <c r="A167" s="9">
        <f>IF(AND($I153="する",AND(TRIM($I167)&lt;&gt;"",NOT(AND(ISNUMBER(VALUE(SUBSTITUTE($I167,"-",""))),IFERROR(SEARCH("-",$I167),0)&gt;0)))), 1001, 0)</f>
        <v>0</v>
      </c>
      <c r="B167" s="9"/>
      <c r="C167" s="24"/>
      <c r="D167" s="25">
        <v>8</v>
      </c>
      <c r="E167" s="5" t="s">
        <v>4</v>
      </c>
      <c r="I167" s="192"/>
      <c r="J167" s="192"/>
      <c r="K167" s="192"/>
      <c r="L167" s="192"/>
      <c r="M167" s="192"/>
      <c r="N167" s="162"/>
      <c r="O167" s="162"/>
      <c r="P167" s="162"/>
      <c r="Q167" s="162"/>
      <c r="R167" s="162"/>
      <c r="S167" s="162"/>
      <c r="T167" s="162"/>
      <c r="U167" s="162"/>
      <c r="V167" s="162"/>
      <c r="W167" s="162"/>
      <c r="X167" s="162"/>
      <c r="Y167" s="162"/>
      <c r="Z167" s="27"/>
    </row>
    <row r="168" spans="1:27" ht="20.100000000000001" customHeight="1">
      <c r="A168" s="9"/>
      <c r="B168" s="9"/>
      <c r="C168" s="28"/>
      <c r="D168" s="163"/>
      <c r="E168" s="163"/>
      <c r="F168" s="163"/>
      <c r="G168" s="163"/>
      <c r="H168" s="163"/>
      <c r="I168" s="26"/>
      <c r="J168" s="164" t="s">
        <v>167</v>
      </c>
      <c r="K168" s="162"/>
      <c r="L168" s="162"/>
      <c r="M168" s="162"/>
      <c r="N168" s="162"/>
      <c r="O168" s="162"/>
      <c r="P168" s="162"/>
      <c r="Q168" s="162"/>
      <c r="R168" s="162"/>
      <c r="S168" s="162"/>
      <c r="T168" s="162"/>
      <c r="U168" s="162"/>
      <c r="V168" s="162"/>
      <c r="W168" s="162"/>
      <c r="X168" s="162"/>
      <c r="Y168" s="162"/>
      <c r="Z168" s="27"/>
    </row>
    <row r="169" spans="1:27" ht="20.100000000000001" customHeight="1">
      <c r="A169" s="9">
        <f>IF(AND($I153="する",AND(TRIM($I169)&lt;&gt;"", NOT(IFERROR(SEARCH("@",$I169),0)&gt;0))), 1001, 0)</f>
        <v>0</v>
      </c>
      <c r="B169" s="9"/>
      <c r="C169" s="24"/>
      <c r="D169" s="25">
        <v>9</v>
      </c>
      <c r="E169" s="5" t="s">
        <v>128</v>
      </c>
      <c r="I169" s="192"/>
      <c r="J169" s="192"/>
      <c r="K169" s="192"/>
      <c r="L169" s="192"/>
      <c r="M169" s="192"/>
      <c r="N169" s="192"/>
      <c r="O169" s="192"/>
      <c r="P169" s="192"/>
      <c r="Q169" s="314"/>
      <c r="R169" s="192"/>
      <c r="S169" s="192"/>
      <c r="T169" s="192"/>
      <c r="U169" s="192"/>
      <c r="V169" s="192"/>
      <c r="W169" s="192"/>
      <c r="X169" s="192"/>
      <c r="Y169" s="192"/>
      <c r="Z169" s="27"/>
    </row>
    <row r="170" spans="1:27" ht="20.100000000000001" customHeight="1">
      <c r="A170" s="9"/>
      <c r="B170" s="9"/>
      <c r="C170" s="28"/>
      <c r="D170" s="163"/>
      <c r="E170" s="163"/>
      <c r="F170" s="163"/>
      <c r="G170" s="163"/>
      <c r="H170" s="163"/>
      <c r="I170" s="26"/>
      <c r="J170" s="157" t="s">
        <v>273</v>
      </c>
      <c r="K170" s="48"/>
      <c r="L170" s="162"/>
      <c r="M170" s="162"/>
      <c r="N170" s="162"/>
      <c r="O170" s="162"/>
      <c r="P170" s="162"/>
      <c r="Q170" s="49"/>
      <c r="R170" s="162"/>
      <c r="S170" s="162"/>
      <c r="T170" s="162"/>
      <c r="U170" s="162"/>
      <c r="V170" s="162"/>
      <c r="W170" s="162"/>
      <c r="X170" s="162"/>
      <c r="Y170" s="162"/>
      <c r="Z170" s="27"/>
    </row>
    <row r="171" spans="1:27" ht="20.100000000000001" customHeight="1">
      <c r="A171" s="9"/>
      <c r="B171" s="9"/>
      <c r="C171" s="38"/>
      <c r="D171" s="39"/>
      <c r="E171" s="39"/>
      <c r="F171" s="39"/>
      <c r="G171" s="39"/>
      <c r="H171" s="39"/>
      <c r="I171" s="40"/>
      <c r="J171" s="40"/>
      <c r="K171" s="41"/>
      <c r="L171" s="40"/>
      <c r="M171" s="40"/>
      <c r="N171" s="40"/>
      <c r="O171" s="40"/>
      <c r="P171" s="40"/>
      <c r="Q171" s="40"/>
      <c r="R171" s="40"/>
      <c r="S171" s="40"/>
      <c r="T171" s="40"/>
      <c r="U171" s="40"/>
      <c r="V171" s="40"/>
      <c r="W171" s="40"/>
      <c r="X171" s="40"/>
      <c r="Y171" s="67"/>
      <c r="Z171" s="42"/>
      <c r="AA171" s="55"/>
    </row>
    <row r="172" spans="1:27" ht="20.100000000000001" customHeight="1">
      <c r="A172" s="9"/>
      <c r="B172" s="9"/>
      <c r="C172" s="163"/>
      <c r="D172" s="163"/>
      <c r="E172" s="163"/>
      <c r="F172" s="163"/>
      <c r="G172" s="163"/>
      <c r="H172" s="163"/>
      <c r="I172" s="44"/>
      <c r="J172" s="44"/>
      <c r="K172" s="44"/>
      <c r="L172" s="44"/>
      <c r="M172" s="44"/>
      <c r="N172" s="44"/>
      <c r="O172" s="44"/>
      <c r="P172" s="44"/>
      <c r="Q172" s="44"/>
      <c r="R172" s="44"/>
      <c r="S172" s="44"/>
      <c r="T172" s="44"/>
      <c r="U172" s="44"/>
      <c r="V172" s="44"/>
      <c r="W172" s="44"/>
      <c r="X172" s="44"/>
      <c r="Y172" s="68"/>
      <c r="Z172" s="163"/>
      <c r="AA172" s="55"/>
    </row>
    <row r="173" spans="1:27" ht="20.100000000000001" customHeight="1">
      <c r="A173" s="9"/>
      <c r="B173" s="9"/>
      <c r="C173" s="163"/>
      <c r="D173" s="163"/>
      <c r="E173" s="163"/>
      <c r="F173" s="163"/>
      <c r="G173" s="163"/>
      <c r="H173" s="163"/>
      <c r="I173" s="163"/>
      <c r="J173" s="44"/>
      <c r="K173" s="54"/>
      <c r="L173" s="163"/>
      <c r="M173" s="163"/>
      <c r="N173" s="163"/>
      <c r="O173" s="163"/>
      <c r="P173" s="163"/>
      <c r="Q173" s="163"/>
      <c r="R173" s="163"/>
      <c r="S173" s="163"/>
      <c r="T173" s="163"/>
      <c r="U173" s="163"/>
      <c r="V173" s="163"/>
      <c r="W173" s="163"/>
      <c r="X173" s="163"/>
      <c r="Y173" s="163"/>
      <c r="Z173" s="163"/>
    </row>
    <row r="174" spans="1:27" ht="20.100000000000001" customHeight="1">
      <c r="A174" s="9"/>
      <c r="B174" s="9"/>
      <c r="C174" s="267" t="s">
        <v>15</v>
      </c>
      <c r="D174" s="268"/>
      <c r="E174" s="268"/>
      <c r="F174" s="268"/>
      <c r="G174" s="268"/>
      <c r="H174" s="269"/>
      <c r="I174" s="69"/>
      <c r="J174" s="70"/>
      <c r="K174" s="70"/>
      <c r="L174" s="70"/>
    </row>
    <row r="175" spans="1:27" ht="20.100000000000001" customHeight="1">
      <c r="A175" s="9"/>
      <c r="B175" s="9"/>
      <c r="C175" s="20"/>
      <c r="D175" s="46"/>
      <c r="E175" s="46"/>
      <c r="F175" s="46"/>
      <c r="G175" s="46"/>
      <c r="H175" s="46"/>
      <c r="I175" s="46"/>
      <c r="J175" s="46"/>
      <c r="K175" s="46"/>
      <c r="L175" s="46"/>
      <c r="M175" s="22"/>
      <c r="N175" s="22"/>
      <c r="O175" s="22"/>
      <c r="P175" s="22"/>
      <c r="Q175" s="71"/>
      <c r="R175" s="22"/>
      <c r="S175" s="22"/>
      <c r="T175" s="22"/>
      <c r="U175" s="22"/>
      <c r="V175" s="22"/>
      <c r="W175" s="22"/>
      <c r="X175" s="22"/>
      <c r="Y175" s="71"/>
      <c r="Z175" s="72"/>
    </row>
    <row r="176" spans="1:27" ht="20.100000000000001" customHeight="1">
      <c r="A176" s="73"/>
      <c r="B176" s="9"/>
      <c r="C176" s="20"/>
      <c r="D176" s="25">
        <v>1</v>
      </c>
      <c r="E176" s="5" t="s">
        <v>168</v>
      </c>
      <c r="I176" s="209"/>
      <c r="J176" s="210"/>
      <c r="K176" s="210"/>
      <c r="L176" s="210"/>
      <c r="M176" s="210"/>
      <c r="N176" s="74"/>
      <c r="O176" s="74"/>
      <c r="P176" s="74"/>
      <c r="Q176" s="74"/>
      <c r="R176" s="74"/>
      <c r="S176" s="74"/>
      <c r="T176" s="74"/>
      <c r="U176" s="74"/>
      <c r="V176" s="163"/>
      <c r="W176" s="163"/>
      <c r="Z176" s="65"/>
    </row>
    <row r="177" spans="1:26" ht="20.100000000000001" customHeight="1">
      <c r="A177" s="73"/>
      <c r="B177" s="9"/>
      <c r="C177" s="20"/>
      <c r="D177" s="75"/>
      <c r="E177" s="76"/>
      <c r="F177" s="76"/>
      <c r="G177" s="76"/>
      <c r="H177" s="74"/>
      <c r="I177" s="77"/>
      <c r="J177" s="164" t="str">
        <f>日付例&amp;"　年月日を入力してください。"</f>
        <v>例)2022/4/1、R4/4/1　年月日を入力してください。</v>
      </c>
      <c r="K177" s="164"/>
      <c r="L177" s="164"/>
      <c r="M177" s="164"/>
      <c r="N177" s="164"/>
      <c r="O177" s="164"/>
      <c r="P177" s="164"/>
      <c r="Q177" s="164"/>
      <c r="R177" s="164"/>
      <c r="S177" s="164"/>
      <c r="T177" s="164"/>
      <c r="U177" s="164"/>
      <c r="V177" s="163"/>
      <c r="W177" s="163"/>
      <c r="Z177" s="65"/>
    </row>
    <row r="178" spans="1:26" ht="20.100000000000001" customHeight="1">
      <c r="A178" s="73"/>
      <c r="B178" s="9"/>
      <c r="C178" s="20"/>
      <c r="D178" s="25">
        <v>2</v>
      </c>
      <c r="E178" s="5" t="s">
        <v>114</v>
      </c>
      <c r="I178" s="192"/>
      <c r="J178" s="210"/>
      <c r="K178" s="210"/>
      <c r="L178" s="210"/>
      <c r="M178" s="210"/>
      <c r="N178" s="74"/>
      <c r="O178" s="74"/>
      <c r="P178" s="54"/>
      <c r="Q178" s="74"/>
      <c r="R178" s="74"/>
      <c r="S178" s="74"/>
      <c r="T178" s="74"/>
      <c r="U178" s="74"/>
      <c r="V178" s="163"/>
      <c r="W178" s="163"/>
      <c r="Z178" s="65"/>
    </row>
    <row r="179" spans="1:26" ht="20.100000000000001" customHeight="1">
      <c r="A179" s="73"/>
      <c r="B179" s="9"/>
      <c r="C179" s="20"/>
      <c r="D179" s="75"/>
      <c r="E179" s="76"/>
      <c r="F179" s="76"/>
      <c r="G179" s="76"/>
      <c r="H179" s="74"/>
      <c r="I179" s="77"/>
      <c r="J179" s="164"/>
      <c r="K179" s="164"/>
      <c r="L179" s="164"/>
      <c r="M179" s="164"/>
      <c r="N179" s="164"/>
      <c r="O179" s="164"/>
      <c r="P179" s="164"/>
      <c r="Q179" s="164"/>
      <c r="R179" s="164"/>
      <c r="S179" s="164"/>
      <c r="T179" s="164"/>
      <c r="U179" s="164"/>
      <c r="V179" s="162"/>
      <c r="W179" s="162"/>
      <c r="Z179" s="65"/>
    </row>
    <row r="180" spans="1:26" ht="20.100000000000001" customHeight="1">
      <c r="A180" s="9"/>
      <c r="B180" s="9"/>
      <c r="C180" s="24"/>
      <c r="D180" s="25">
        <v>3</v>
      </c>
      <c r="E180" s="163" t="s">
        <v>74</v>
      </c>
      <c r="F180" s="163"/>
      <c r="P180" s="78"/>
      <c r="Q180" s="79"/>
      <c r="R180" s="79"/>
      <c r="S180" s="79"/>
      <c r="T180" s="79"/>
      <c r="U180" s="79"/>
      <c r="V180" s="79"/>
      <c r="W180" s="79"/>
      <c r="X180" s="79"/>
      <c r="Y180" s="79"/>
      <c r="Z180" s="27"/>
    </row>
    <row r="181" spans="1:26" ht="45" customHeight="1">
      <c r="A181" s="9"/>
      <c r="B181" s="9"/>
      <c r="C181" s="24"/>
      <c r="D181" s="25"/>
      <c r="E181" s="257" t="s">
        <v>131</v>
      </c>
      <c r="F181" s="257"/>
      <c r="G181" s="257"/>
      <c r="H181" s="257"/>
      <c r="I181" s="257"/>
      <c r="J181" s="257"/>
      <c r="K181" s="257"/>
      <c r="L181" s="257"/>
      <c r="M181" s="257"/>
      <c r="N181" s="257"/>
      <c r="O181" s="257"/>
      <c r="P181" s="257"/>
      <c r="Q181" s="257"/>
      <c r="R181" s="257"/>
      <c r="S181" s="257"/>
      <c r="T181" s="257"/>
      <c r="U181" s="257"/>
      <c r="V181" s="257"/>
      <c r="W181" s="257"/>
      <c r="X181" s="257"/>
      <c r="Y181" s="257"/>
      <c r="Z181" s="27"/>
    </row>
    <row r="182" spans="1:26" ht="20.100000000000001" customHeight="1">
      <c r="A182" s="9">
        <f>IF(COUNTIF($K183:$K186,"○")&gt;1, 1001, 0)</f>
        <v>0</v>
      </c>
      <c r="B182" s="140"/>
      <c r="C182" s="24"/>
      <c r="D182" s="25"/>
      <c r="E182" s="254" t="s">
        <v>75</v>
      </c>
      <c r="F182" s="255"/>
      <c r="G182" s="255"/>
      <c r="H182" s="255"/>
      <c r="I182" s="255"/>
      <c r="J182" s="256"/>
      <c r="K182" s="315" t="s">
        <v>76</v>
      </c>
      <c r="L182" s="316"/>
      <c r="M182" s="317"/>
      <c r="N182" s="80" t="s">
        <v>77</v>
      </c>
      <c r="O182" s="81"/>
      <c r="P182" s="81"/>
      <c r="Q182" s="81"/>
      <c r="R182" s="81"/>
      <c r="S182" s="81"/>
      <c r="T182" s="81"/>
      <c r="U182" s="81"/>
      <c r="V182" s="82"/>
      <c r="W182" s="285" t="s">
        <v>78</v>
      </c>
      <c r="X182" s="286"/>
      <c r="Y182" s="287"/>
      <c r="Z182" s="27"/>
    </row>
    <row r="183" spans="1:26" ht="20.100000000000001" customHeight="1">
      <c r="A183" s="9"/>
      <c r="B183" s="9"/>
      <c r="C183" s="24"/>
      <c r="D183" s="83"/>
      <c r="E183" s="214" t="s">
        <v>79</v>
      </c>
      <c r="F183" s="215"/>
      <c r="G183" s="215"/>
      <c r="H183" s="215"/>
      <c r="I183" s="215"/>
      <c r="J183" s="216"/>
      <c r="K183" s="318"/>
      <c r="L183" s="319"/>
      <c r="M183" s="320"/>
      <c r="N183" s="84"/>
      <c r="O183" s="85"/>
      <c r="P183" s="85"/>
      <c r="Q183" s="85"/>
      <c r="R183" s="85"/>
      <c r="S183" s="85"/>
      <c r="T183" s="85"/>
      <c r="U183" s="85"/>
      <c r="V183" s="86"/>
      <c r="W183" s="288"/>
      <c r="X183" s="289"/>
      <c r="Y183" s="290"/>
      <c r="Z183" s="27"/>
    </row>
    <row r="184" spans="1:26" ht="20.100000000000001" customHeight="1">
      <c r="A184" s="9">
        <f>IF(AND($K184="○",ISBLANK($N184)), 1001, 0)</f>
        <v>0</v>
      </c>
      <c r="B184" s="9"/>
      <c r="C184" s="24"/>
      <c r="D184" s="83"/>
      <c r="E184" s="217" t="s">
        <v>80</v>
      </c>
      <c r="F184" s="218"/>
      <c r="G184" s="218"/>
      <c r="H184" s="218"/>
      <c r="I184" s="218"/>
      <c r="J184" s="219"/>
      <c r="K184" s="251"/>
      <c r="L184" s="252"/>
      <c r="M184" s="253"/>
      <c r="N184" s="205"/>
      <c r="O184" s="206"/>
      <c r="P184" s="206"/>
      <c r="Q184" s="206"/>
      <c r="R184" s="206"/>
      <c r="S184" s="206"/>
      <c r="T184" s="206"/>
      <c r="U184" s="206"/>
      <c r="V184" s="207"/>
      <c r="W184" s="271"/>
      <c r="X184" s="272"/>
      <c r="Y184" s="273"/>
      <c r="Z184" s="27"/>
    </row>
    <row r="185" spans="1:26" ht="20.100000000000001" customHeight="1">
      <c r="A185" s="9">
        <f>IF(AND($K185="○",ISBLANK($N185)), 1001, 0)</f>
        <v>0</v>
      </c>
      <c r="B185" s="9"/>
      <c r="C185" s="24"/>
      <c r="D185" s="83"/>
      <c r="E185" s="217" t="s">
        <v>81</v>
      </c>
      <c r="F185" s="218"/>
      <c r="G185" s="218"/>
      <c r="H185" s="218"/>
      <c r="I185" s="218"/>
      <c r="J185" s="219"/>
      <c r="K185" s="251"/>
      <c r="L185" s="252"/>
      <c r="M185" s="253"/>
      <c r="N185" s="205"/>
      <c r="O185" s="206"/>
      <c r="P185" s="206"/>
      <c r="Q185" s="206"/>
      <c r="R185" s="206"/>
      <c r="S185" s="206"/>
      <c r="T185" s="206"/>
      <c r="U185" s="206"/>
      <c r="V185" s="207"/>
      <c r="W185" s="282">
        <v>100</v>
      </c>
      <c r="X185" s="283"/>
      <c r="Y185" s="87" t="s">
        <v>130</v>
      </c>
      <c r="Z185" s="27"/>
    </row>
    <row r="186" spans="1:26" ht="20.100000000000001" customHeight="1">
      <c r="A186" s="9">
        <f>IF(OR(AND($K186="○",ISBLANK($N186)),AND($K186="○",ISBLANK($W186))),1001, 0)</f>
        <v>0</v>
      </c>
      <c r="B186" s="9"/>
      <c r="C186" s="24"/>
      <c r="D186" s="83"/>
      <c r="E186" s="248" t="s">
        <v>82</v>
      </c>
      <c r="F186" s="249"/>
      <c r="G186" s="249"/>
      <c r="H186" s="249"/>
      <c r="I186" s="249"/>
      <c r="J186" s="250"/>
      <c r="K186" s="220"/>
      <c r="L186" s="221"/>
      <c r="M186" s="222"/>
      <c r="N186" s="205"/>
      <c r="O186" s="206"/>
      <c r="P186" s="206"/>
      <c r="Q186" s="206"/>
      <c r="R186" s="206"/>
      <c r="S186" s="206"/>
      <c r="T186" s="206"/>
      <c r="U186" s="206"/>
      <c r="V186" s="207"/>
      <c r="W186" s="280"/>
      <c r="X186" s="281"/>
      <c r="Y186" s="88" t="s">
        <v>130</v>
      </c>
      <c r="Z186" s="27"/>
    </row>
    <row r="187" spans="1:26" ht="20.100000000000001" customHeight="1">
      <c r="A187" s="9"/>
      <c r="B187" s="9"/>
      <c r="C187" s="24"/>
      <c r="D187" s="83"/>
      <c r="E187" s="264"/>
      <c r="F187" s="265"/>
      <c r="G187" s="265"/>
      <c r="H187" s="265"/>
      <c r="I187" s="265"/>
      <c r="J187" s="266"/>
      <c r="K187" s="223"/>
      <c r="L187" s="224"/>
      <c r="M187" s="225"/>
      <c r="N187" s="211"/>
      <c r="O187" s="212"/>
      <c r="P187" s="212"/>
      <c r="Q187" s="212"/>
      <c r="R187" s="212"/>
      <c r="S187" s="212"/>
      <c r="T187" s="212"/>
      <c r="U187" s="212"/>
      <c r="V187" s="213"/>
      <c r="W187" s="258"/>
      <c r="X187" s="259"/>
      <c r="Y187" s="89" t="s">
        <v>130</v>
      </c>
      <c r="Z187" s="27"/>
    </row>
    <row r="188" spans="1:26" ht="20.100000000000001" customHeight="1">
      <c r="A188" s="9"/>
      <c r="B188" s="9"/>
      <c r="C188" s="24"/>
      <c r="D188" s="25"/>
      <c r="E188" s="90"/>
      <c r="F188" s="90"/>
      <c r="G188" s="90"/>
      <c r="H188" s="90"/>
      <c r="I188" s="90"/>
      <c r="J188" s="90"/>
      <c r="K188" s="162"/>
      <c r="L188" s="162"/>
      <c r="M188" s="162"/>
      <c r="N188" s="162"/>
      <c r="O188" s="162"/>
      <c r="P188" s="162"/>
      <c r="Q188" s="162"/>
      <c r="R188" s="162"/>
      <c r="S188" s="162"/>
      <c r="T188" s="162"/>
      <c r="U188" s="162"/>
      <c r="V188" s="162"/>
      <c r="W188" s="162"/>
      <c r="X188" s="162"/>
      <c r="Y188" s="162"/>
      <c r="Z188" s="27"/>
    </row>
    <row r="189" spans="1:26" ht="20.100000000000001" customHeight="1">
      <c r="A189" s="9">
        <f>IF(TRIM($I189)="", 1001, 0)</f>
        <v>1001</v>
      </c>
      <c r="B189" s="9"/>
      <c r="C189" s="24"/>
      <c r="D189" s="25">
        <v>4</v>
      </c>
      <c r="E189" s="5" t="s">
        <v>6</v>
      </c>
      <c r="I189" s="260"/>
      <c r="J189" s="260"/>
      <c r="K189" s="260"/>
      <c r="L189" s="260"/>
      <c r="M189" s="260"/>
      <c r="N189" s="163" t="s">
        <v>7</v>
      </c>
      <c r="O189" s="163"/>
      <c r="P189" s="163"/>
      <c r="Q189" s="163"/>
      <c r="R189" s="163"/>
      <c r="S189" s="163"/>
      <c r="T189" s="163"/>
      <c r="U189" s="163"/>
      <c r="V189" s="163"/>
      <c r="W189" s="163"/>
      <c r="X189" s="163"/>
      <c r="Y189" s="163"/>
      <c r="Z189" s="27"/>
    </row>
    <row r="190" spans="1:26" ht="20.100000000000001" customHeight="1">
      <c r="A190" s="9"/>
      <c r="B190" s="9"/>
      <c r="C190" s="28"/>
      <c r="D190" s="163"/>
      <c r="E190" s="163"/>
      <c r="F190" s="163"/>
      <c r="G190" s="163"/>
      <c r="H190" s="163"/>
      <c r="I190" s="26"/>
      <c r="J190" s="164" t="s">
        <v>193</v>
      </c>
      <c r="K190" s="164"/>
      <c r="L190" s="164"/>
      <c r="M190" s="164"/>
      <c r="N190" s="164"/>
      <c r="O190" s="164"/>
      <c r="P190" s="164"/>
      <c r="Q190" s="164"/>
      <c r="R190" s="164"/>
      <c r="S190" s="164"/>
      <c r="T190" s="164"/>
      <c r="U190" s="164"/>
      <c r="V190" s="164"/>
      <c r="W190" s="164"/>
      <c r="X190" s="164"/>
      <c r="Y190" s="164"/>
      <c r="Z190" s="27"/>
    </row>
    <row r="191" spans="1:26" ht="20.100000000000001" customHeight="1">
      <c r="A191" s="9"/>
      <c r="B191" s="9"/>
      <c r="C191" s="24"/>
      <c r="D191" s="25">
        <v>5</v>
      </c>
      <c r="E191" s="5" t="s">
        <v>115</v>
      </c>
      <c r="I191" s="260"/>
      <c r="J191" s="260"/>
      <c r="K191" s="260"/>
      <c r="L191" s="260"/>
      <c r="M191" s="260"/>
      <c r="N191" s="163" t="s">
        <v>7</v>
      </c>
      <c r="O191" s="260"/>
      <c r="P191" s="284"/>
      <c r="Q191" s="284"/>
      <c r="R191" s="163" t="s">
        <v>129</v>
      </c>
      <c r="S191" s="163"/>
      <c r="T191" s="163"/>
      <c r="U191" s="163"/>
      <c r="V191" s="163"/>
      <c r="W191" s="163"/>
      <c r="X191" s="163"/>
      <c r="Y191" s="163"/>
      <c r="Z191" s="27"/>
    </row>
    <row r="192" spans="1:26" ht="20.100000000000001" customHeight="1">
      <c r="A192" s="9"/>
      <c r="B192" s="9"/>
      <c r="C192" s="28"/>
      <c r="D192" s="163"/>
      <c r="E192" s="163"/>
      <c r="F192" s="163"/>
      <c r="G192" s="163"/>
      <c r="H192" s="163"/>
      <c r="I192" s="26"/>
      <c r="J192" s="164" t="s">
        <v>196</v>
      </c>
      <c r="K192" s="164"/>
      <c r="L192" s="164"/>
      <c r="M192" s="164"/>
      <c r="N192" s="164"/>
      <c r="O192" s="164"/>
      <c r="P192" s="164"/>
      <c r="Q192" s="164"/>
      <c r="R192" s="164"/>
      <c r="S192" s="164"/>
      <c r="T192" s="164"/>
      <c r="U192" s="164"/>
      <c r="V192" s="164"/>
      <c r="W192" s="164"/>
      <c r="X192" s="164"/>
      <c r="Y192" s="164"/>
      <c r="Z192" s="27"/>
    </row>
    <row r="193" spans="1:26" ht="20.100000000000001" customHeight="1">
      <c r="A193" s="9"/>
      <c r="B193" s="9"/>
      <c r="C193" s="24"/>
      <c r="D193" s="25">
        <v>6</v>
      </c>
      <c r="E193" s="5" t="s">
        <v>117</v>
      </c>
      <c r="I193" s="209"/>
      <c r="J193" s="201"/>
      <c r="K193" s="201"/>
      <c r="L193" s="201"/>
      <c r="M193" s="201"/>
      <c r="N193" s="163"/>
      <c r="O193" s="163"/>
      <c r="P193" s="163"/>
      <c r="Q193" s="163"/>
      <c r="R193" s="163"/>
      <c r="S193" s="163"/>
      <c r="T193" s="163"/>
      <c r="U193" s="163"/>
      <c r="V193" s="163"/>
      <c r="W193" s="163"/>
      <c r="X193" s="163"/>
      <c r="Y193" s="163"/>
      <c r="Z193" s="27"/>
    </row>
    <row r="194" spans="1:26" ht="20.100000000000001" customHeight="1">
      <c r="A194" s="9"/>
      <c r="B194" s="9"/>
      <c r="C194" s="28"/>
      <c r="D194" s="163"/>
      <c r="E194" s="163"/>
      <c r="F194" s="163"/>
      <c r="G194" s="163"/>
      <c r="H194" s="163"/>
      <c r="I194" s="26"/>
      <c r="J194" s="164" t="str">
        <f>日付例&amp;"　年月日を入力してください。個人の場合は入力不要です。"</f>
        <v>例)2022/4/1、R4/4/1　年月日を入力してください。個人の場合は入力不要です。</v>
      </c>
      <c r="K194" s="162"/>
      <c r="L194" s="162"/>
      <c r="M194" s="162"/>
      <c r="N194" s="162"/>
      <c r="O194" s="162"/>
      <c r="P194" s="162"/>
      <c r="Q194" s="162"/>
      <c r="R194" s="162"/>
      <c r="S194" s="162"/>
      <c r="T194" s="162"/>
      <c r="U194" s="162"/>
      <c r="V194" s="162"/>
      <c r="W194" s="162"/>
      <c r="X194" s="162"/>
      <c r="Y194" s="162"/>
      <c r="Z194" s="27"/>
    </row>
    <row r="195" spans="1:26" ht="20.100000000000001" customHeight="1">
      <c r="A195" s="9"/>
      <c r="B195" s="9"/>
      <c r="C195" s="24"/>
      <c r="D195" s="25">
        <v>7</v>
      </c>
      <c r="E195" s="5" t="s">
        <v>116</v>
      </c>
      <c r="I195" s="74"/>
      <c r="J195" s="74"/>
      <c r="K195" s="74"/>
      <c r="L195" s="74"/>
      <c r="M195" s="163"/>
      <c r="N195" s="163"/>
      <c r="O195" s="163"/>
      <c r="P195" s="163"/>
      <c r="Q195" s="163"/>
      <c r="R195" s="163"/>
      <c r="S195" s="163"/>
      <c r="T195" s="163"/>
      <c r="U195" s="163"/>
      <c r="V195" s="163"/>
      <c r="W195" s="163"/>
      <c r="X195" s="163"/>
      <c r="Z195" s="65"/>
    </row>
    <row r="196" spans="1:26" ht="20.100000000000001" customHeight="1">
      <c r="A196" s="9">
        <f>IF(TRIM($I196)="", 1001, 0)</f>
        <v>1001</v>
      </c>
      <c r="B196" s="9"/>
      <c r="C196" s="24"/>
      <c r="E196" s="277" t="s">
        <v>177</v>
      </c>
      <c r="F196" s="278"/>
      <c r="G196" s="278"/>
      <c r="H196" s="279"/>
      <c r="I196" s="261"/>
      <c r="J196" s="262"/>
      <c r="K196" s="262"/>
      <c r="L196" s="262"/>
      <c r="M196" s="263"/>
      <c r="Y196" s="163"/>
      <c r="Z196" s="65"/>
    </row>
    <row r="197" spans="1:26" ht="20.100000000000001" customHeight="1">
      <c r="A197" s="9">
        <f>IF(TRIM($I197)="", 1001, 0)</f>
        <v>1001</v>
      </c>
      <c r="B197" s="9"/>
      <c r="C197" s="24"/>
      <c r="D197" s="25"/>
      <c r="E197" s="226" t="s">
        <v>178</v>
      </c>
      <c r="F197" s="227"/>
      <c r="G197" s="227"/>
      <c r="H197" s="228"/>
      <c r="I197" s="202"/>
      <c r="J197" s="203"/>
      <c r="K197" s="203"/>
      <c r="L197" s="203"/>
      <c r="M197" s="204"/>
      <c r="Y197" s="163"/>
      <c r="Z197" s="65"/>
    </row>
    <row r="198" spans="1:26" ht="20.100000000000001" customHeight="1">
      <c r="A198" s="9">
        <f>IF(TRIM($I198)="", 1001, 0)</f>
        <v>1001</v>
      </c>
      <c r="B198" s="9"/>
      <c r="C198" s="24"/>
      <c r="D198" s="25"/>
      <c r="E198" s="274" t="s">
        <v>179</v>
      </c>
      <c r="F198" s="275"/>
      <c r="G198" s="275"/>
      <c r="H198" s="276"/>
      <c r="I198" s="202"/>
      <c r="J198" s="203"/>
      <c r="K198" s="203"/>
      <c r="L198" s="203"/>
      <c r="M198" s="204"/>
      <c r="Y198" s="163"/>
      <c r="Z198" s="65"/>
    </row>
    <row r="199" spans="1:26" ht="20.100000000000001" customHeight="1">
      <c r="A199" s="9"/>
      <c r="B199" s="9"/>
      <c r="C199" s="24"/>
      <c r="D199" s="25"/>
      <c r="E199" s="226" t="s">
        <v>180</v>
      </c>
      <c r="F199" s="227"/>
      <c r="G199" s="227"/>
      <c r="H199" s="228"/>
      <c r="I199" s="229">
        <f>I196+I197+I198</f>
        <v>0</v>
      </c>
      <c r="J199" s="230"/>
      <c r="K199" s="230"/>
      <c r="L199" s="230"/>
      <c r="M199" s="231"/>
      <c r="Y199" s="163"/>
      <c r="Z199" s="65"/>
    </row>
    <row r="200" spans="1:26" ht="20.100000000000001" customHeight="1">
      <c r="A200" s="9">
        <f>IF(TRIM($I200)="", 1001, 0)</f>
        <v>1001</v>
      </c>
      <c r="B200" s="9"/>
      <c r="C200" s="24"/>
      <c r="D200" s="25"/>
      <c r="E200" s="241" t="s">
        <v>181</v>
      </c>
      <c r="F200" s="242"/>
      <c r="G200" s="242"/>
      <c r="H200" s="243"/>
      <c r="I200" s="245"/>
      <c r="J200" s="246"/>
      <c r="K200" s="246"/>
      <c r="L200" s="246"/>
      <c r="M200" s="247"/>
      <c r="Y200" s="163"/>
      <c r="Z200" s="65"/>
    </row>
    <row r="201" spans="1:26" ht="20.100000000000001" customHeight="1">
      <c r="A201" s="9"/>
      <c r="B201" s="9"/>
      <c r="C201" s="24"/>
      <c r="D201" s="25"/>
      <c r="E201" s="91"/>
      <c r="F201" s="92"/>
      <c r="G201" s="93"/>
      <c r="H201" s="93"/>
      <c r="I201" s="94"/>
      <c r="J201" s="93"/>
      <c r="K201" s="93"/>
      <c r="Y201" s="163"/>
      <c r="Z201" s="65"/>
    </row>
    <row r="202" spans="1:26" ht="20.100000000000001" customHeight="1">
      <c r="A202" s="9"/>
      <c r="B202" s="9"/>
      <c r="C202" s="24"/>
      <c r="D202" s="25">
        <v>8</v>
      </c>
      <c r="E202" s="5" t="s">
        <v>83</v>
      </c>
      <c r="I202" s="192"/>
      <c r="J202" s="201"/>
      <c r="K202" s="201"/>
      <c r="L202" s="201"/>
      <c r="M202" s="201"/>
      <c r="N202" s="163"/>
      <c r="O202" s="163"/>
      <c r="P202" s="163"/>
      <c r="Q202" s="163"/>
      <c r="R202" s="163"/>
      <c r="S202" s="163"/>
      <c r="T202" s="163"/>
      <c r="U202" s="163"/>
      <c r="V202" s="163"/>
      <c r="W202" s="163"/>
      <c r="X202" s="163"/>
      <c r="Y202" s="163"/>
      <c r="Z202" s="27"/>
    </row>
    <row r="203" spans="1:26" ht="60" customHeight="1">
      <c r="A203" s="9"/>
      <c r="B203" s="9"/>
      <c r="C203" s="28"/>
      <c r="D203" s="163"/>
      <c r="E203" s="163"/>
      <c r="F203" s="163"/>
      <c r="G203" s="163"/>
      <c r="H203" s="163"/>
      <c r="I203" s="26"/>
      <c r="J203" s="200" t="s">
        <v>252</v>
      </c>
      <c r="K203" s="200"/>
      <c r="L203" s="200"/>
      <c r="M203" s="200"/>
      <c r="N203" s="200"/>
      <c r="O203" s="200"/>
      <c r="P203" s="200"/>
      <c r="Q203" s="200"/>
      <c r="R203" s="200"/>
      <c r="S203" s="200"/>
      <c r="T203" s="200"/>
      <c r="U203" s="200"/>
      <c r="V203" s="200"/>
      <c r="W203" s="200"/>
      <c r="X203" s="200"/>
      <c r="Y203" s="200"/>
      <c r="Z203" s="27"/>
    </row>
    <row r="204" spans="1:26" ht="20.100000000000001" customHeight="1">
      <c r="A204" s="9"/>
      <c r="B204" s="9"/>
      <c r="C204" s="28"/>
      <c r="D204" s="25">
        <v>9</v>
      </c>
      <c r="E204" s="5" t="s">
        <v>242</v>
      </c>
      <c r="J204" s="162"/>
      <c r="K204" s="162"/>
      <c r="L204" s="162"/>
      <c r="M204" s="162"/>
      <c r="N204" s="162"/>
      <c r="O204" s="162"/>
      <c r="P204" s="162"/>
      <c r="Q204" s="162"/>
      <c r="R204" s="162"/>
      <c r="S204" s="162"/>
      <c r="T204" s="162"/>
      <c r="U204" s="162"/>
      <c r="V204" s="162"/>
      <c r="W204" s="162"/>
      <c r="X204" s="162"/>
      <c r="Y204" s="162"/>
      <c r="Z204" s="27"/>
    </row>
    <row r="205" spans="1:26" ht="20.100000000000001" customHeight="1">
      <c r="A205" s="9"/>
      <c r="B205" s="9"/>
      <c r="C205" s="28"/>
      <c r="E205" s="64" t="s">
        <v>260</v>
      </c>
      <c r="N205" s="162"/>
      <c r="O205" s="162"/>
      <c r="P205" s="162"/>
      <c r="Q205" s="162"/>
      <c r="R205" s="162"/>
      <c r="S205" s="162"/>
      <c r="T205" s="162"/>
      <c r="U205" s="162"/>
      <c r="V205" s="162"/>
      <c r="W205" s="162"/>
      <c r="X205" s="162"/>
      <c r="Y205" s="162"/>
      <c r="Z205" s="27"/>
    </row>
    <row r="206" spans="1:26" ht="20.100000000000001" customHeight="1">
      <c r="A206" s="9"/>
      <c r="B206" s="9"/>
      <c r="C206" s="28"/>
      <c r="E206" s="232" t="s">
        <v>233</v>
      </c>
      <c r="F206" s="233"/>
      <c r="G206" s="233"/>
      <c r="H206" s="234"/>
      <c r="I206" s="232" t="s">
        <v>234</v>
      </c>
      <c r="J206" s="233"/>
      <c r="K206" s="233"/>
      <c r="L206" s="233"/>
      <c r="M206" s="234"/>
      <c r="N206" s="162"/>
      <c r="O206" s="162"/>
      <c r="P206" s="162"/>
      <c r="Q206" s="162"/>
      <c r="R206" s="162"/>
      <c r="S206" s="162"/>
      <c r="T206" s="162"/>
      <c r="U206" s="162"/>
      <c r="V206" s="162"/>
      <c r="W206" s="162"/>
      <c r="X206" s="162"/>
      <c r="Y206" s="162"/>
      <c r="Z206" s="27"/>
    </row>
    <row r="207" spans="1:26" ht="20.100000000000001" customHeight="1">
      <c r="A207" s="9">
        <f>IF(TRIM($I207)="",1001,0)</f>
        <v>1001</v>
      </c>
      <c r="B207" s="9"/>
      <c r="C207" s="28"/>
      <c r="E207" s="235" t="s">
        <v>250</v>
      </c>
      <c r="F207" s="236"/>
      <c r="G207" s="236"/>
      <c r="H207" s="237"/>
      <c r="I207" s="238"/>
      <c r="J207" s="239"/>
      <c r="K207" s="239"/>
      <c r="L207" s="239"/>
      <c r="M207" s="240"/>
      <c r="N207" s="162"/>
      <c r="O207" s="162"/>
      <c r="P207" s="162"/>
      <c r="Q207" s="162"/>
      <c r="R207" s="162"/>
      <c r="S207" s="162"/>
      <c r="T207" s="162"/>
      <c r="U207" s="162"/>
      <c r="V207" s="162"/>
      <c r="W207" s="162"/>
      <c r="X207" s="162"/>
      <c r="Y207" s="162"/>
      <c r="Z207" s="27"/>
    </row>
    <row r="208" spans="1:26" ht="20.100000000000001" customHeight="1">
      <c r="A208" s="9">
        <f>IF(TRIM($I208)="",1001,0)</f>
        <v>1001</v>
      </c>
      <c r="B208" s="9"/>
      <c r="C208" s="28"/>
      <c r="E208" s="186" t="s">
        <v>251</v>
      </c>
      <c r="F208" s="187"/>
      <c r="G208" s="187"/>
      <c r="H208" s="188"/>
      <c r="I208" s="189"/>
      <c r="J208" s="190"/>
      <c r="K208" s="190"/>
      <c r="L208" s="190"/>
      <c r="M208" s="191"/>
      <c r="N208" s="162"/>
      <c r="O208" s="162"/>
      <c r="P208" s="162"/>
      <c r="Q208" s="162"/>
      <c r="R208" s="162"/>
      <c r="S208" s="162"/>
      <c r="T208" s="162"/>
      <c r="U208" s="162"/>
      <c r="V208" s="162"/>
      <c r="W208" s="162"/>
      <c r="X208" s="162"/>
      <c r="Y208" s="162"/>
      <c r="Z208" s="27"/>
    </row>
    <row r="209" spans="1:27" ht="20.100000000000001" customHeight="1">
      <c r="A209" s="9"/>
      <c r="B209" s="9"/>
      <c r="C209" s="28"/>
      <c r="D209" s="26"/>
      <c r="E209" s="162"/>
      <c r="F209" s="162"/>
      <c r="G209" s="162"/>
      <c r="H209" s="162"/>
      <c r="I209" s="162"/>
      <c r="J209" s="162"/>
      <c r="K209" s="162"/>
      <c r="L209" s="162"/>
      <c r="M209" s="162"/>
      <c r="N209" s="162"/>
      <c r="O209" s="162"/>
      <c r="P209" s="162"/>
      <c r="Q209" s="162"/>
      <c r="R209" s="162"/>
      <c r="S209" s="162"/>
      <c r="T209" s="162"/>
      <c r="U209" s="162"/>
      <c r="V209" s="162"/>
      <c r="W209" s="162"/>
      <c r="X209" s="162"/>
      <c r="Y209" s="162"/>
      <c r="Z209" s="27"/>
    </row>
    <row r="210" spans="1:27" ht="20.100000000000001" customHeight="1">
      <c r="A210" s="9"/>
      <c r="B210" s="9"/>
      <c r="C210" s="28"/>
      <c r="D210" s="25">
        <v>10</v>
      </c>
      <c r="E210" s="5" t="s">
        <v>235</v>
      </c>
      <c r="F210" s="162"/>
      <c r="G210" s="162"/>
      <c r="H210" s="162"/>
      <c r="I210" s="162"/>
      <c r="J210" s="162"/>
      <c r="K210" s="162"/>
      <c r="L210" s="162"/>
      <c r="M210" s="162"/>
      <c r="N210" s="162"/>
      <c r="O210" s="162"/>
      <c r="P210" s="162"/>
      <c r="Q210" s="162"/>
      <c r="R210" s="162"/>
      <c r="S210" s="162"/>
      <c r="T210" s="162"/>
      <c r="U210" s="162"/>
      <c r="V210" s="162"/>
      <c r="W210" s="162"/>
      <c r="X210" s="162"/>
      <c r="Y210" s="162"/>
      <c r="Z210" s="27"/>
    </row>
    <row r="211" spans="1:27" ht="20.100000000000001" customHeight="1">
      <c r="A211" s="9"/>
      <c r="B211" s="9"/>
      <c r="C211" s="28"/>
      <c r="D211" s="25"/>
      <c r="E211" s="64" t="s">
        <v>71</v>
      </c>
      <c r="F211" s="162"/>
      <c r="G211" s="162"/>
      <c r="H211" s="162"/>
      <c r="I211" s="162"/>
      <c r="J211" s="162"/>
      <c r="K211" s="162"/>
      <c r="L211" s="162"/>
      <c r="M211" s="162"/>
      <c r="N211" s="162"/>
      <c r="O211" s="162"/>
      <c r="P211" s="162"/>
      <c r="Q211" s="162"/>
      <c r="R211" s="162"/>
      <c r="S211" s="162"/>
      <c r="T211" s="162"/>
      <c r="U211" s="162"/>
      <c r="V211" s="162"/>
      <c r="W211" s="162"/>
      <c r="X211" s="162"/>
      <c r="Y211" s="162"/>
      <c r="Z211" s="27"/>
    </row>
    <row r="212" spans="1:27" ht="20.100000000000001" customHeight="1">
      <c r="A212" s="9"/>
      <c r="B212" s="9"/>
      <c r="C212" s="28"/>
      <c r="D212" s="25"/>
      <c r="E212" s="331" t="s">
        <v>240</v>
      </c>
      <c r="F212" s="331"/>
      <c r="G212" s="331"/>
      <c r="H212" s="331"/>
      <c r="I212" s="331"/>
      <c r="J212" s="331"/>
      <c r="K212" s="331"/>
      <c r="L212" s="331"/>
      <c r="M212" s="331"/>
      <c r="N212" s="331"/>
      <c r="O212" s="331"/>
      <c r="P212" s="331"/>
      <c r="Q212" s="331"/>
      <c r="R212" s="331"/>
      <c r="S212" s="332" t="s">
        <v>241</v>
      </c>
      <c r="T212" s="332"/>
      <c r="U212" s="332"/>
      <c r="V212" s="332"/>
      <c r="W212" s="332"/>
      <c r="X212" s="332"/>
      <c r="Y212" s="332"/>
      <c r="Z212" s="27"/>
    </row>
    <row r="213" spans="1:27" ht="20.100000000000001" customHeight="1">
      <c r="A213" s="9">
        <f>IF(TRIM($S213)="",1001,0)</f>
        <v>1001</v>
      </c>
      <c r="B213" s="9"/>
      <c r="C213" s="28"/>
      <c r="D213" s="26"/>
      <c r="E213" s="337" t="s">
        <v>236</v>
      </c>
      <c r="F213" s="338"/>
      <c r="G213" s="338"/>
      <c r="H213" s="338"/>
      <c r="I213" s="338"/>
      <c r="J213" s="338"/>
      <c r="K213" s="338"/>
      <c r="L213" s="338"/>
      <c r="M213" s="338"/>
      <c r="N213" s="338"/>
      <c r="O213" s="338"/>
      <c r="P213" s="338"/>
      <c r="Q213" s="338"/>
      <c r="R213" s="339"/>
      <c r="S213" s="238"/>
      <c r="T213" s="239"/>
      <c r="U213" s="239"/>
      <c r="V213" s="239"/>
      <c r="W213" s="239"/>
      <c r="X213" s="239"/>
      <c r="Y213" s="240"/>
      <c r="Z213" s="27"/>
    </row>
    <row r="214" spans="1:27" ht="20.100000000000001" customHeight="1">
      <c r="A214" s="9">
        <f>IF(TRIM($S214)="",1001,0)</f>
        <v>1001</v>
      </c>
      <c r="B214" s="9"/>
      <c r="C214" s="28"/>
      <c r="D214" s="26"/>
      <c r="E214" s="340" t="s">
        <v>237</v>
      </c>
      <c r="F214" s="341"/>
      <c r="G214" s="341"/>
      <c r="H214" s="341"/>
      <c r="I214" s="341"/>
      <c r="J214" s="341"/>
      <c r="K214" s="341"/>
      <c r="L214" s="341"/>
      <c r="M214" s="341"/>
      <c r="N214" s="341"/>
      <c r="O214" s="341"/>
      <c r="P214" s="341"/>
      <c r="Q214" s="341"/>
      <c r="R214" s="342"/>
      <c r="S214" s="346"/>
      <c r="T214" s="347"/>
      <c r="U214" s="347"/>
      <c r="V214" s="347"/>
      <c r="W214" s="347"/>
      <c r="X214" s="347"/>
      <c r="Y214" s="348"/>
      <c r="Z214" s="27"/>
    </row>
    <row r="215" spans="1:27" ht="20.100000000000001" customHeight="1">
      <c r="A215" s="9">
        <f>IF(TRIM($S215)="",1001,0)</f>
        <v>1001</v>
      </c>
      <c r="B215" s="9"/>
      <c r="C215" s="28"/>
      <c r="D215" s="26"/>
      <c r="E215" s="340" t="s">
        <v>238</v>
      </c>
      <c r="F215" s="341"/>
      <c r="G215" s="341"/>
      <c r="H215" s="341"/>
      <c r="I215" s="341"/>
      <c r="J215" s="341"/>
      <c r="K215" s="341"/>
      <c r="L215" s="341"/>
      <c r="M215" s="341"/>
      <c r="N215" s="341"/>
      <c r="O215" s="341"/>
      <c r="P215" s="341"/>
      <c r="Q215" s="341"/>
      <c r="R215" s="342"/>
      <c r="S215" s="346"/>
      <c r="T215" s="347"/>
      <c r="U215" s="347"/>
      <c r="V215" s="347"/>
      <c r="W215" s="347"/>
      <c r="X215" s="347"/>
      <c r="Y215" s="348"/>
      <c r="Z215" s="27"/>
    </row>
    <row r="216" spans="1:27" ht="20.100000000000001" customHeight="1">
      <c r="A216" s="9">
        <f>IF(TRIM($S216)="",1001,0)</f>
        <v>1001</v>
      </c>
      <c r="B216" s="9"/>
      <c r="C216" s="28"/>
      <c r="D216" s="26"/>
      <c r="E216" s="343" t="s">
        <v>239</v>
      </c>
      <c r="F216" s="344"/>
      <c r="G216" s="344"/>
      <c r="H216" s="344"/>
      <c r="I216" s="344"/>
      <c r="J216" s="344"/>
      <c r="K216" s="344"/>
      <c r="L216" s="344"/>
      <c r="M216" s="344"/>
      <c r="N216" s="344"/>
      <c r="O216" s="344"/>
      <c r="P216" s="344"/>
      <c r="Q216" s="344"/>
      <c r="R216" s="345"/>
      <c r="S216" s="189"/>
      <c r="T216" s="190"/>
      <c r="U216" s="190"/>
      <c r="V216" s="190"/>
      <c r="W216" s="190"/>
      <c r="X216" s="190"/>
      <c r="Y216" s="191"/>
      <c r="Z216" s="27"/>
    </row>
    <row r="217" spans="1:27" ht="20.100000000000001" customHeight="1">
      <c r="A217" s="9"/>
      <c r="B217" s="9"/>
      <c r="C217" s="28"/>
      <c r="D217" s="26"/>
      <c r="E217" s="162"/>
      <c r="F217" s="162"/>
      <c r="G217" s="162"/>
      <c r="H217" s="162"/>
      <c r="I217" s="162"/>
      <c r="J217" s="162"/>
      <c r="K217" s="162"/>
      <c r="L217" s="162"/>
      <c r="M217" s="162"/>
      <c r="N217" s="162"/>
      <c r="O217" s="162"/>
      <c r="P217" s="162"/>
      <c r="Q217" s="162"/>
      <c r="S217" s="164"/>
      <c r="T217" s="162"/>
      <c r="U217" s="162"/>
      <c r="V217" s="162"/>
      <c r="W217" s="162"/>
      <c r="X217" s="162"/>
      <c r="Y217" s="162"/>
      <c r="Z217" s="27"/>
    </row>
    <row r="218" spans="1:27" ht="20.100000000000001" customHeight="1">
      <c r="A218" s="9"/>
      <c r="B218" s="9"/>
      <c r="C218" s="38"/>
      <c r="D218" s="39"/>
      <c r="E218" s="39"/>
      <c r="F218" s="39"/>
      <c r="G218" s="39"/>
      <c r="H218" s="39"/>
      <c r="I218" s="39"/>
      <c r="J218" s="40"/>
      <c r="K218" s="40"/>
      <c r="L218" s="95"/>
      <c r="M218" s="95"/>
      <c r="N218" s="67"/>
      <c r="O218" s="40"/>
      <c r="P218" s="61"/>
      <c r="Q218" s="61"/>
      <c r="R218" s="61"/>
      <c r="S218" s="67"/>
      <c r="T218" s="67"/>
      <c r="U218" s="67"/>
      <c r="V218" s="67"/>
      <c r="W218" s="67"/>
      <c r="X218" s="67"/>
      <c r="Y218" s="40"/>
      <c r="Z218" s="42"/>
    </row>
    <row r="219" spans="1:27" ht="20.100000000000001" customHeight="1">
      <c r="A219" s="9"/>
      <c r="B219" s="9"/>
      <c r="C219" s="163"/>
      <c r="D219" s="163"/>
      <c r="E219" s="163"/>
      <c r="F219" s="163"/>
      <c r="G219" s="163"/>
      <c r="H219" s="163"/>
      <c r="I219" s="163"/>
      <c r="J219" s="44"/>
      <c r="K219" s="44"/>
      <c r="L219" s="96"/>
      <c r="M219" s="44"/>
      <c r="N219" s="68"/>
      <c r="O219" s="44"/>
      <c r="P219" s="62"/>
      <c r="Q219" s="62"/>
      <c r="R219" s="62"/>
      <c r="S219" s="68"/>
      <c r="T219" s="68"/>
      <c r="U219" s="68"/>
      <c r="V219" s="68"/>
      <c r="W219" s="68"/>
      <c r="X219" s="68"/>
      <c r="Y219" s="44"/>
      <c r="Z219" s="163"/>
    </row>
    <row r="220" spans="1:27" ht="20.100000000000001" customHeight="1">
      <c r="A220" s="9"/>
      <c r="B220" s="9"/>
      <c r="C220" s="163"/>
      <c r="D220" s="163"/>
      <c r="E220" s="163"/>
      <c r="F220" s="163"/>
      <c r="G220" s="163"/>
      <c r="H220" s="163"/>
      <c r="I220" s="163"/>
      <c r="J220" s="44"/>
      <c r="K220" s="44"/>
      <c r="L220" s="97"/>
      <c r="M220" s="163"/>
      <c r="N220" s="98"/>
      <c r="O220" s="163"/>
      <c r="P220" s="63"/>
      <c r="Q220" s="63"/>
      <c r="R220" s="63"/>
      <c r="S220" s="98"/>
      <c r="T220" s="98"/>
      <c r="U220" s="98"/>
      <c r="V220" s="98"/>
      <c r="W220" s="98"/>
      <c r="X220" s="98"/>
      <c r="Y220" s="98"/>
      <c r="Z220" s="163"/>
      <c r="AA220" s="98"/>
    </row>
    <row r="221" spans="1:27" ht="20.100000000000001" customHeight="1">
      <c r="B221" s="9"/>
      <c r="C221" s="267" t="s">
        <v>245</v>
      </c>
      <c r="D221" s="268"/>
      <c r="E221" s="268"/>
      <c r="F221" s="268"/>
      <c r="G221" s="268"/>
      <c r="H221" s="268"/>
      <c r="I221" s="99"/>
      <c r="J221" s="70"/>
      <c r="K221" s="70"/>
      <c r="L221" s="100"/>
      <c r="M221" s="70"/>
      <c r="N221" s="70"/>
      <c r="O221" s="70"/>
      <c r="P221" s="70"/>
      <c r="Q221" s="70"/>
      <c r="R221" s="70"/>
      <c r="S221" s="70"/>
      <c r="T221" s="70"/>
      <c r="U221" s="70"/>
      <c r="V221" s="70"/>
      <c r="W221" s="70"/>
      <c r="X221" s="70"/>
      <c r="Y221" s="70"/>
      <c r="Z221" s="70"/>
    </row>
    <row r="222" spans="1:27" ht="20.100000000000001" customHeight="1">
      <c r="B222" s="9"/>
      <c r="C222" s="20"/>
      <c r="D222" s="21"/>
      <c r="E222" s="21"/>
      <c r="F222" s="21"/>
      <c r="G222" s="21"/>
      <c r="H222" s="21"/>
      <c r="I222" s="101"/>
      <c r="J222" s="163"/>
      <c r="K222" s="163"/>
      <c r="L222" s="163"/>
      <c r="Z222" s="102"/>
    </row>
    <row r="223" spans="1:27" ht="39.950000000000003" customHeight="1">
      <c r="A223" s="9"/>
      <c r="B223" s="9"/>
      <c r="C223" s="20"/>
      <c r="D223" s="358" t="s">
        <v>232</v>
      </c>
      <c r="E223" s="358"/>
      <c r="F223" s="358"/>
      <c r="G223" s="358"/>
      <c r="H223" s="358"/>
      <c r="I223" s="358"/>
      <c r="J223" s="358"/>
      <c r="K223" s="358"/>
      <c r="L223" s="358"/>
      <c r="M223" s="358"/>
      <c r="N223" s="358"/>
      <c r="O223" s="358"/>
      <c r="P223" s="358"/>
      <c r="Q223" s="358"/>
      <c r="R223" s="358"/>
      <c r="S223" s="358"/>
      <c r="T223" s="358"/>
      <c r="U223" s="358"/>
      <c r="V223" s="358"/>
      <c r="W223" s="358"/>
      <c r="X223" s="358"/>
      <c r="Y223" s="358"/>
      <c r="Z223" s="55"/>
      <c r="AA223" s="35"/>
    </row>
    <row r="224" spans="1:27" ht="20.100000000000001" customHeight="1">
      <c r="A224" s="9"/>
      <c r="B224" s="9"/>
      <c r="C224" s="20"/>
      <c r="D224" s="355" t="s">
        <v>212</v>
      </c>
      <c r="E224" s="355"/>
      <c r="F224" s="355"/>
      <c r="G224" s="355"/>
      <c r="H224" s="355"/>
      <c r="I224" s="355"/>
      <c r="J224" s="355"/>
      <c r="K224" s="355"/>
      <c r="L224" s="355"/>
      <c r="M224" s="103" t="s">
        <v>270</v>
      </c>
      <c r="O224" s="331" t="s">
        <v>212</v>
      </c>
      <c r="P224" s="331"/>
      <c r="Q224" s="331"/>
      <c r="R224" s="331"/>
      <c r="S224" s="331"/>
      <c r="T224" s="349" t="s">
        <v>270</v>
      </c>
      <c r="U224" s="350"/>
      <c r="V224" s="350"/>
      <c r="W224" s="350"/>
      <c r="X224" s="350"/>
      <c r="Y224" s="351"/>
      <c r="Z224" s="104"/>
      <c r="AA224" s="35"/>
    </row>
    <row r="225" spans="1:26" ht="20.100000000000001" customHeight="1">
      <c r="A225" s="9"/>
      <c r="B225" s="9"/>
      <c r="C225" s="20"/>
      <c r="D225" s="368" t="s">
        <v>202</v>
      </c>
      <c r="E225" s="174" t="s">
        <v>213</v>
      </c>
      <c r="F225" s="175"/>
      <c r="G225" s="175"/>
      <c r="H225" s="175"/>
      <c r="I225" s="175"/>
      <c r="J225" s="175"/>
      <c r="K225" s="175"/>
      <c r="L225" s="333"/>
      <c r="M225" s="141"/>
      <c r="O225" s="356" t="s">
        <v>218</v>
      </c>
      <c r="P225" s="105" t="s">
        <v>219</v>
      </c>
      <c r="Q225" s="106"/>
      <c r="R225" s="106"/>
      <c r="S225" s="106"/>
      <c r="T225" s="352"/>
      <c r="U225" s="353"/>
      <c r="V225" s="353"/>
      <c r="W225" s="353"/>
      <c r="X225" s="353"/>
      <c r="Y225" s="354"/>
      <c r="Z225" s="107"/>
    </row>
    <row r="226" spans="1:26" ht="20.100000000000001" customHeight="1">
      <c r="A226" s="9"/>
      <c r="B226" s="9"/>
      <c r="C226" s="20"/>
      <c r="D226" s="368"/>
      <c r="E226" s="334" t="s">
        <v>214</v>
      </c>
      <c r="F226" s="335"/>
      <c r="G226" s="335"/>
      <c r="H226" s="335"/>
      <c r="I226" s="335"/>
      <c r="J226" s="335"/>
      <c r="K226" s="335"/>
      <c r="L226" s="336"/>
      <c r="M226" s="2"/>
      <c r="O226" s="356"/>
      <c r="P226" s="108" t="s">
        <v>220</v>
      </c>
      <c r="Q226" s="109"/>
      <c r="R226" s="109"/>
      <c r="S226" s="109"/>
      <c r="T226" s="168"/>
      <c r="U226" s="169"/>
      <c r="V226" s="169"/>
      <c r="W226" s="169"/>
      <c r="X226" s="169"/>
      <c r="Y226" s="170"/>
      <c r="Z226" s="107"/>
    </row>
    <row r="227" spans="1:26" ht="20.100000000000001" customHeight="1">
      <c r="A227" s="9"/>
      <c r="B227" s="9"/>
      <c r="C227" s="20"/>
      <c r="D227" s="368"/>
      <c r="E227" s="171" t="s">
        <v>215</v>
      </c>
      <c r="F227" s="172"/>
      <c r="G227" s="172"/>
      <c r="H227" s="172"/>
      <c r="I227" s="172"/>
      <c r="J227" s="172"/>
      <c r="K227" s="172"/>
      <c r="L227" s="173"/>
      <c r="M227" s="2"/>
      <c r="O227" s="357"/>
      <c r="P227" s="110" t="s">
        <v>221</v>
      </c>
      <c r="Q227" s="111"/>
      <c r="R227" s="111"/>
      <c r="S227" s="111"/>
      <c r="T227" s="369"/>
      <c r="U227" s="370"/>
      <c r="V227" s="370"/>
      <c r="W227" s="370"/>
      <c r="X227" s="370"/>
      <c r="Y227" s="371"/>
      <c r="Z227" s="112"/>
    </row>
    <row r="228" spans="1:26" ht="20.100000000000001" customHeight="1">
      <c r="A228" s="9"/>
      <c r="B228" s="9"/>
      <c r="C228" s="20"/>
      <c r="D228" s="368"/>
      <c r="E228" s="171" t="s">
        <v>216</v>
      </c>
      <c r="F228" s="172"/>
      <c r="G228" s="172"/>
      <c r="H228" s="172"/>
      <c r="I228" s="172"/>
      <c r="J228" s="172"/>
      <c r="K228" s="172"/>
      <c r="L228" s="173"/>
      <c r="M228" s="2"/>
      <c r="O228" s="331" t="s">
        <v>222</v>
      </c>
      <c r="P228" s="331"/>
      <c r="Q228" s="331"/>
      <c r="R228" s="331"/>
      <c r="S228" s="331"/>
      <c r="T228" s="291"/>
      <c r="U228" s="292"/>
      <c r="V228" s="292"/>
      <c r="W228" s="292"/>
      <c r="X228" s="292"/>
      <c r="Y228" s="293"/>
      <c r="Z228" s="112"/>
    </row>
    <row r="229" spans="1:26" ht="20.100000000000001" customHeight="1">
      <c r="A229" s="9"/>
      <c r="B229" s="9"/>
      <c r="C229" s="20"/>
      <c r="D229" s="368"/>
      <c r="E229" s="171" t="s">
        <v>203</v>
      </c>
      <c r="F229" s="172"/>
      <c r="G229" s="172"/>
      <c r="H229" s="172"/>
      <c r="I229" s="172"/>
      <c r="J229" s="172"/>
      <c r="K229" s="172"/>
      <c r="L229" s="173"/>
      <c r="M229" s="2"/>
      <c r="O229" s="356" t="s">
        <v>230</v>
      </c>
      <c r="P229" s="105" t="s">
        <v>223</v>
      </c>
      <c r="Q229" s="106"/>
      <c r="R229" s="106"/>
      <c r="S229" s="106"/>
      <c r="T229" s="328"/>
      <c r="U229" s="329"/>
      <c r="V229" s="329"/>
      <c r="W229" s="329"/>
      <c r="X229" s="329"/>
      <c r="Y229" s="330"/>
      <c r="Z229" s="65"/>
    </row>
    <row r="230" spans="1:26" ht="20.100000000000001" customHeight="1">
      <c r="A230" s="9"/>
      <c r="B230" s="9"/>
      <c r="C230" s="20"/>
      <c r="D230" s="368"/>
      <c r="E230" s="171" t="s">
        <v>204</v>
      </c>
      <c r="F230" s="172"/>
      <c r="G230" s="172"/>
      <c r="H230" s="172"/>
      <c r="I230" s="172"/>
      <c r="J230" s="172"/>
      <c r="K230" s="172"/>
      <c r="L230" s="173"/>
      <c r="M230" s="2"/>
      <c r="O230" s="356"/>
      <c r="P230" s="108" t="s">
        <v>224</v>
      </c>
      <c r="Q230" s="109"/>
      <c r="R230" s="109"/>
      <c r="S230" s="109"/>
      <c r="T230" s="168"/>
      <c r="U230" s="169"/>
      <c r="V230" s="169"/>
      <c r="W230" s="169"/>
      <c r="X230" s="169"/>
      <c r="Y230" s="170"/>
      <c r="Z230" s="65"/>
    </row>
    <row r="231" spans="1:26" ht="20.100000000000001" customHeight="1">
      <c r="A231" s="9"/>
      <c r="B231" s="9"/>
      <c r="C231" s="20"/>
      <c r="D231" s="368"/>
      <c r="E231" s="171" t="s">
        <v>205</v>
      </c>
      <c r="F231" s="172"/>
      <c r="G231" s="172"/>
      <c r="H231" s="172"/>
      <c r="I231" s="172"/>
      <c r="J231" s="172"/>
      <c r="K231" s="172"/>
      <c r="L231" s="173"/>
      <c r="M231" s="2"/>
      <c r="O231" s="356"/>
      <c r="P231" s="108" t="s">
        <v>225</v>
      </c>
      <c r="Q231" s="109"/>
      <c r="R231" s="109"/>
      <c r="S231" s="109"/>
      <c r="T231" s="168"/>
      <c r="U231" s="169"/>
      <c r="V231" s="169"/>
      <c r="W231" s="169"/>
      <c r="X231" s="169"/>
      <c r="Y231" s="170"/>
      <c r="Z231" s="65"/>
    </row>
    <row r="232" spans="1:26" ht="20.100000000000001" customHeight="1">
      <c r="A232" s="9"/>
      <c r="B232" s="9"/>
      <c r="C232" s="20"/>
      <c r="D232" s="368"/>
      <c r="E232" s="171" t="s">
        <v>206</v>
      </c>
      <c r="F232" s="172"/>
      <c r="G232" s="172"/>
      <c r="H232" s="172"/>
      <c r="I232" s="172"/>
      <c r="J232" s="172"/>
      <c r="K232" s="172"/>
      <c r="L232" s="173"/>
      <c r="M232" s="2"/>
      <c r="O232" s="356"/>
      <c r="P232" s="108" t="s">
        <v>226</v>
      </c>
      <c r="Q232" s="109"/>
      <c r="R232" s="109"/>
      <c r="S232" s="109"/>
      <c r="T232" s="168"/>
      <c r="U232" s="169"/>
      <c r="V232" s="169"/>
      <c r="W232" s="169"/>
      <c r="X232" s="169"/>
      <c r="Y232" s="170"/>
      <c r="Z232" s="65"/>
    </row>
    <row r="233" spans="1:26" ht="20.100000000000001" customHeight="1">
      <c r="A233" s="9"/>
      <c r="B233" s="9"/>
      <c r="C233" s="20"/>
      <c r="D233" s="368"/>
      <c r="E233" s="171" t="s">
        <v>207</v>
      </c>
      <c r="F233" s="172"/>
      <c r="G233" s="172"/>
      <c r="H233" s="172"/>
      <c r="I233" s="172"/>
      <c r="J233" s="172"/>
      <c r="K233" s="172"/>
      <c r="L233" s="173"/>
      <c r="M233" s="2"/>
      <c r="O233" s="356"/>
      <c r="P233" s="108" t="s">
        <v>227</v>
      </c>
      <c r="Q233" s="109"/>
      <c r="R233" s="109"/>
      <c r="S233" s="109"/>
      <c r="T233" s="168"/>
      <c r="U233" s="169"/>
      <c r="V233" s="169"/>
      <c r="W233" s="169"/>
      <c r="X233" s="169"/>
      <c r="Y233" s="170"/>
      <c r="Z233" s="65"/>
    </row>
    <row r="234" spans="1:26" ht="20.100000000000001" customHeight="1">
      <c r="A234" s="9"/>
      <c r="B234" s="9"/>
      <c r="C234" s="20"/>
      <c r="D234" s="368"/>
      <c r="E234" s="171" t="s">
        <v>208</v>
      </c>
      <c r="F234" s="172"/>
      <c r="G234" s="172"/>
      <c r="H234" s="172"/>
      <c r="I234" s="172"/>
      <c r="J234" s="172"/>
      <c r="K234" s="172"/>
      <c r="L234" s="173"/>
      <c r="M234" s="2"/>
      <c r="O234" s="356"/>
      <c r="P234" s="108" t="s">
        <v>228</v>
      </c>
      <c r="Q234" s="109"/>
      <c r="R234" s="109"/>
      <c r="S234" s="109"/>
      <c r="T234" s="168"/>
      <c r="U234" s="169"/>
      <c r="V234" s="169"/>
      <c r="W234" s="169"/>
      <c r="X234" s="169"/>
      <c r="Y234" s="170"/>
      <c r="Z234" s="65"/>
    </row>
    <row r="235" spans="1:26" ht="20.100000000000001" customHeight="1" thickBot="1">
      <c r="A235" s="9"/>
      <c r="B235" s="9"/>
      <c r="C235" s="20"/>
      <c r="D235" s="368"/>
      <c r="E235" s="171" t="s">
        <v>209</v>
      </c>
      <c r="F235" s="172"/>
      <c r="G235" s="172"/>
      <c r="H235" s="172"/>
      <c r="I235" s="172"/>
      <c r="J235" s="172"/>
      <c r="K235" s="172"/>
      <c r="L235" s="173"/>
      <c r="M235" s="2"/>
      <c r="O235" s="385"/>
      <c r="P235" s="113" t="s">
        <v>229</v>
      </c>
      <c r="Q235" s="114"/>
      <c r="R235" s="114"/>
      <c r="S235" s="115"/>
      <c r="T235" s="379"/>
      <c r="U235" s="380"/>
      <c r="V235" s="380"/>
      <c r="W235" s="380"/>
      <c r="X235" s="380"/>
      <c r="Y235" s="381"/>
      <c r="Z235" s="65"/>
    </row>
    <row r="236" spans="1:26" ht="20.100000000000001" customHeight="1" thickTop="1">
      <c r="A236" s="9"/>
      <c r="B236" s="9"/>
      <c r="C236" s="20"/>
      <c r="D236" s="368"/>
      <c r="E236" s="177" t="s">
        <v>210</v>
      </c>
      <c r="F236" s="178"/>
      <c r="G236" s="178"/>
      <c r="H236" s="178"/>
      <c r="I236" s="178"/>
      <c r="J236" s="178"/>
      <c r="K236" s="178"/>
      <c r="L236" s="179"/>
      <c r="M236" s="142"/>
      <c r="O236" s="386" t="s">
        <v>231</v>
      </c>
      <c r="P236" s="386"/>
      <c r="Q236" s="386"/>
      <c r="R236" s="386"/>
      <c r="S236" s="386"/>
      <c r="T236" s="382"/>
      <c r="U236" s="383"/>
      <c r="V236" s="383"/>
      <c r="W236" s="383"/>
      <c r="X236" s="383"/>
      <c r="Y236" s="384"/>
      <c r="Z236" s="65"/>
    </row>
    <row r="237" spans="1:26" ht="20.100000000000001" customHeight="1">
      <c r="A237" s="9"/>
      <c r="B237" s="9"/>
      <c r="C237" s="20"/>
      <c r="D237" s="378" t="s">
        <v>211</v>
      </c>
      <c r="E237" s="174" t="s">
        <v>248</v>
      </c>
      <c r="F237" s="175"/>
      <c r="G237" s="175"/>
      <c r="H237" s="175"/>
      <c r="I237" s="175"/>
      <c r="J237" s="175"/>
      <c r="K237" s="175"/>
      <c r="L237" s="176"/>
      <c r="M237" s="141"/>
      <c r="Z237" s="65"/>
    </row>
    <row r="238" spans="1:26" ht="20.100000000000001" customHeight="1">
      <c r="A238" s="9"/>
      <c r="B238" s="9"/>
      <c r="C238" s="20"/>
      <c r="D238" s="378"/>
      <c r="E238" s="171" t="s">
        <v>249</v>
      </c>
      <c r="F238" s="172"/>
      <c r="G238" s="172"/>
      <c r="H238" s="172"/>
      <c r="I238" s="172"/>
      <c r="J238" s="172"/>
      <c r="K238" s="172"/>
      <c r="L238" s="173"/>
      <c r="M238" s="2"/>
      <c r="Z238" s="65"/>
    </row>
    <row r="239" spans="1:26" ht="20.100000000000001" customHeight="1">
      <c r="A239" s="9"/>
      <c r="B239" s="9"/>
      <c r="C239" s="20"/>
      <c r="D239" s="378"/>
      <c r="E239" s="177" t="s">
        <v>253</v>
      </c>
      <c r="F239" s="178"/>
      <c r="G239" s="178"/>
      <c r="H239" s="178"/>
      <c r="I239" s="178"/>
      <c r="J239" s="178"/>
      <c r="K239" s="178"/>
      <c r="L239" s="179"/>
      <c r="M239" s="142"/>
      <c r="Z239" s="65"/>
    </row>
    <row r="240" spans="1:26" ht="20.100000000000001" customHeight="1">
      <c r="A240" s="9"/>
      <c r="B240" s="9"/>
      <c r="C240" s="20"/>
      <c r="D240" s="375" t="s">
        <v>217</v>
      </c>
      <c r="E240" s="174" t="s">
        <v>247</v>
      </c>
      <c r="F240" s="175"/>
      <c r="G240" s="175"/>
      <c r="H240" s="175"/>
      <c r="I240" s="175"/>
      <c r="J240" s="175"/>
      <c r="K240" s="175"/>
      <c r="L240" s="176"/>
      <c r="M240" s="141"/>
      <c r="Z240" s="65"/>
    </row>
    <row r="241" spans="1:27" ht="20.100000000000001" customHeight="1">
      <c r="A241" s="9"/>
      <c r="B241" s="9"/>
      <c r="C241" s="20"/>
      <c r="D241" s="376"/>
      <c r="E241" s="171" t="s">
        <v>254</v>
      </c>
      <c r="F241" s="172"/>
      <c r="G241" s="172"/>
      <c r="H241" s="172"/>
      <c r="I241" s="172"/>
      <c r="J241" s="172"/>
      <c r="K241" s="172"/>
      <c r="L241" s="173"/>
      <c r="M241" s="2"/>
      <c r="Z241" s="65"/>
    </row>
    <row r="242" spans="1:27" ht="20.100000000000001" customHeight="1">
      <c r="A242" s="9"/>
      <c r="B242" s="9"/>
      <c r="C242" s="20"/>
      <c r="D242" s="376"/>
      <c r="E242" s="171" t="s">
        <v>255</v>
      </c>
      <c r="F242" s="172"/>
      <c r="G242" s="172"/>
      <c r="H242" s="172"/>
      <c r="I242" s="172"/>
      <c r="J242" s="172"/>
      <c r="K242" s="172"/>
      <c r="L242" s="173"/>
      <c r="M242" s="2"/>
      <c r="Z242" s="65"/>
    </row>
    <row r="243" spans="1:27" ht="20.100000000000001" customHeight="1">
      <c r="A243" s="9"/>
      <c r="B243" s="9"/>
      <c r="C243" s="20"/>
      <c r="D243" s="376"/>
      <c r="E243" s="171" t="s">
        <v>256</v>
      </c>
      <c r="F243" s="172"/>
      <c r="G243" s="172"/>
      <c r="H243" s="172"/>
      <c r="I243" s="172"/>
      <c r="J243" s="172"/>
      <c r="K243" s="172"/>
      <c r="L243" s="173"/>
      <c r="M243" s="2"/>
      <c r="Z243" s="65"/>
    </row>
    <row r="244" spans="1:27" ht="20.100000000000001" customHeight="1">
      <c r="A244" s="9"/>
      <c r="B244" s="9"/>
      <c r="C244" s="20"/>
      <c r="D244" s="376"/>
      <c r="E244" s="171" t="s">
        <v>257</v>
      </c>
      <c r="F244" s="172"/>
      <c r="G244" s="172"/>
      <c r="H244" s="172"/>
      <c r="I244" s="172"/>
      <c r="J244" s="172"/>
      <c r="K244" s="172"/>
      <c r="L244" s="173"/>
      <c r="M244" s="2"/>
      <c r="Z244" s="65"/>
    </row>
    <row r="245" spans="1:27" ht="20.100000000000001" customHeight="1">
      <c r="A245" s="9"/>
      <c r="B245" s="9"/>
      <c r="C245" s="20"/>
      <c r="D245" s="376"/>
      <c r="E245" s="171" t="s">
        <v>258</v>
      </c>
      <c r="F245" s="172"/>
      <c r="G245" s="172"/>
      <c r="H245" s="172"/>
      <c r="I245" s="172"/>
      <c r="J245" s="172"/>
      <c r="K245" s="172"/>
      <c r="L245" s="173"/>
      <c r="M245" s="2"/>
      <c r="Z245" s="65"/>
    </row>
    <row r="246" spans="1:27" ht="20.100000000000001" customHeight="1">
      <c r="A246" s="9"/>
      <c r="B246" s="9"/>
      <c r="C246" s="20"/>
      <c r="D246" s="377"/>
      <c r="E246" s="177" t="s">
        <v>259</v>
      </c>
      <c r="F246" s="178"/>
      <c r="G246" s="178"/>
      <c r="H246" s="178"/>
      <c r="I246" s="178"/>
      <c r="J246" s="178"/>
      <c r="K246" s="178"/>
      <c r="L246" s="179"/>
      <c r="M246" s="142"/>
      <c r="Z246" s="65"/>
    </row>
    <row r="247" spans="1:27" ht="20.100000000000001" customHeight="1">
      <c r="B247" s="65"/>
      <c r="D247" s="116"/>
      <c r="Z247" s="65"/>
    </row>
    <row r="248" spans="1:27" ht="20.100000000000001" customHeight="1">
      <c r="B248" s="65"/>
      <c r="C248" s="117"/>
      <c r="D248" s="70"/>
      <c r="E248" s="70"/>
      <c r="F248" s="70"/>
      <c r="G248" s="70"/>
      <c r="H248" s="70"/>
      <c r="I248" s="70"/>
      <c r="J248" s="70"/>
      <c r="K248" s="70"/>
      <c r="L248" s="70"/>
      <c r="M248" s="70"/>
      <c r="N248" s="70"/>
      <c r="O248" s="70"/>
      <c r="P248" s="70"/>
      <c r="Q248" s="70"/>
      <c r="R248" s="70"/>
      <c r="S248" s="70"/>
      <c r="T248" s="70"/>
      <c r="U248" s="70"/>
      <c r="V248" s="70"/>
      <c r="W248" s="70"/>
      <c r="X248" s="70"/>
      <c r="Y248" s="70"/>
      <c r="Z248" s="118"/>
    </row>
    <row r="249" spans="1:27" ht="20.100000000000001" customHeight="1"/>
    <row r="250" spans="1:27" ht="20.100000000000001" customHeight="1"/>
    <row r="251" spans="1:27" ht="20.100000000000001" customHeight="1">
      <c r="A251" s="9"/>
      <c r="B251" s="9"/>
      <c r="C251" s="267" t="s">
        <v>246</v>
      </c>
      <c r="D251" s="268"/>
      <c r="E251" s="268"/>
      <c r="F251" s="268"/>
      <c r="G251" s="268"/>
      <c r="H251" s="269"/>
      <c r="I251" s="119"/>
      <c r="L251" s="120"/>
      <c r="N251" s="55"/>
      <c r="P251" s="121"/>
      <c r="Q251" s="121"/>
      <c r="R251" s="121"/>
      <c r="S251" s="55"/>
      <c r="T251" s="55"/>
      <c r="U251" s="55"/>
      <c r="V251" s="55"/>
      <c r="W251" s="55"/>
      <c r="X251" s="55"/>
      <c r="Y251" s="55"/>
      <c r="AA251" s="55"/>
    </row>
    <row r="252" spans="1:27" ht="20.100000000000001" customHeight="1">
      <c r="A252" s="9"/>
      <c r="B252" s="9"/>
      <c r="C252" s="20"/>
      <c r="D252" s="21"/>
      <c r="E252" s="21"/>
      <c r="F252" s="21"/>
      <c r="G252" s="21"/>
      <c r="H252" s="21"/>
      <c r="I252" s="21"/>
      <c r="J252" s="22"/>
      <c r="K252" s="22"/>
      <c r="L252" s="71"/>
      <c r="M252" s="71"/>
      <c r="N252" s="59"/>
      <c r="O252" s="59"/>
      <c r="P252" s="122"/>
      <c r="Q252" s="122"/>
      <c r="R252" s="122"/>
      <c r="S252" s="59"/>
      <c r="T252" s="59"/>
      <c r="U252" s="59"/>
      <c r="V252" s="59"/>
      <c r="W252" s="59"/>
      <c r="X252" s="59"/>
      <c r="Y252" s="59"/>
      <c r="Z252" s="23"/>
      <c r="AA252" s="55"/>
    </row>
    <row r="253" spans="1:27" ht="15.75" hidden="1" customHeight="1">
      <c r="A253" s="9"/>
      <c r="B253" s="9"/>
      <c r="C253" s="20"/>
      <c r="D253" s="21"/>
      <c r="E253" s="21"/>
      <c r="F253" s="21"/>
      <c r="G253" s="21"/>
      <c r="H253" s="21"/>
      <c r="I253" s="21"/>
      <c r="J253" s="163"/>
      <c r="K253" s="163"/>
      <c r="L253" s="97"/>
      <c r="M253" s="97"/>
      <c r="N253" s="98"/>
      <c r="O253" s="98"/>
      <c r="P253" s="63"/>
      <c r="Q253" s="63"/>
      <c r="R253" s="63"/>
      <c r="S253" s="98"/>
      <c r="T253" s="98"/>
      <c r="U253" s="98"/>
      <c r="V253" s="98"/>
      <c r="W253" s="98"/>
      <c r="X253" s="98"/>
      <c r="Y253" s="98"/>
      <c r="Z253" s="27"/>
      <c r="AA253" s="55"/>
    </row>
    <row r="254" spans="1:27" ht="20.100000000000001" customHeight="1">
      <c r="A254" s="9">
        <f>IF(OR(OR(NOT(ISNUMBER(VALUE(P254))), TRIM(P254)="", LEN(P254)&lt;&gt;6),ISBLANK($I254)), 1001, 0)</f>
        <v>1001</v>
      </c>
      <c r="B254" s="9"/>
      <c r="C254" s="24"/>
      <c r="D254" s="25">
        <v>1</v>
      </c>
      <c r="E254" s="5" t="s">
        <v>118</v>
      </c>
      <c r="I254" s="192"/>
      <c r="J254" s="192"/>
      <c r="K254" s="192"/>
      <c r="L254" s="192"/>
      <c r="M254" s="192"/>
      <c r="N254" s="54" t="s">
        <v>65</v>
      </c>
      <c r="O254" s="123" t="s">
        <v>63</v>
      </c>
      <c r="P254" s="161"/>
      <c r="Q254" s="163" t="s">
        <v>64</v>
      </c>
      <c r="T254" s="163"/>
      <c r="Y254" s="163"/>
      <c r="Z254" s="27"/>
    </row>
    <row r="255" spans="1:27" ht="30.2" customHeight="1">
      <c r="A255" s="9"/>
      <c r="B255" s="9"/>
      <c r="C255" s="28"/>
      <c r="D255" s="163"/>
      <c r="E255" s="163"/>
      <c r="F255" s="163"/>
      <c r="G255" s="163"/>
      <c r="H255" s="163"/>
      <c r="I255" s="31"/>
      <c r="J255" s="199" t="s">
        <v>123</v>
      </c>
      <c r="K255" s="208"/>
      <c r="L255" s="208"/>
      <c r="M255" s="208"/>
      <c r="N255" s="208"/>
      <c r="O255" s="208"/>
      <c r="P255" s="208"/>
      <c r="Q255" s="208"/>
      <c r="R255" s="208"/>
      <c r="S255" s="208"/>
      <c r="T255" s="208"/>
      <c r="U255" s="208"/>
      <c r="V255" s="208"/>
      <c r="W255" s="208"/>
      <c r="X255" s="208"/>
      <c r="Y255" s="208"/>
      <c r="Z255" s="27"/>
    </row>
    <row r="256" spans="1:27" ht="20.100000000000001" customHeight="1">
      <c r="A256" s="9">
        <f>IF(TRIM($I256)="", 1001, 0)</f>
        <v>1001</v>
      </c>
      <c r="B256" s="9"/>
      <c r="C256" s="24"/>
      <c r="D256" s="25">
        <v>2</v>
      </c>
      <c r="E256" s="5" t="s">
        <v>84</v>
      </c>
      <c r="I256" s="209"/>
      <c r="J256" s="192"/>
      <c r="K256" s="192"/>
      <c r="L256" s="192"/>
      <c r="M256" s="192"/>
      <c r="N256" s="123"/>
      <c r="O256" s="163"/>
      <c r="P256" s="163"/>
      <c r="Q256" s="163"/>
      <c r="R256" s="163"/>
      <c r="S256" s="163"/>
      <c r="T256" s="163"/>
      <c r="U256" s="163"/>
      <c r="V256" s="163"/>
      <c r="W256" s="163"/>
      <c r="X256" s="163"/>
      <c r="Y256" s="163"/>
      <c r="Z256" s="27"/>
    </row>
    <row r="257" spans="1:28" ht="30.2" customHeight="1">
      <c r="A257" s="9"/>
      <c r="B257" s="9"/>
      <c r="C257" s="28"/>
      <c r="D257" s="163"/>
      <c r="E257" s="163"/>
      <c r="F257" s="163"/>
      <c r="G257" s="163"/>
      <c r="H257" s="163"/>
      <c r="I257" s="31"/>
      <c r="J257" s="164" t="str">
        <f>日付例&amp;"　年月日を入力してください。"</f>
        <v>例)2022/4/1、R4/4/1　年月日を入力してください。</v>
      </c>
      <c r="K257" s="164"/>
      <c r="L257" s="164"/>
      <c r="M257" s="164"/>
      <c r="N257" s="164"/>
      <c r="O257" s="164"/>
      <c r="P257" s="164"/>
      <c r="Q257" s="164"/>
      <c r="R257" s="164"/>
      <c r="S257" s="164"/>
      <c r="T257" s="164"/>
      <c r="U257" s="164"/>
      <c r="V257" s="164"/>
      <c r="W257" s="164"/>
      <c r="X257" s="164"/>
      <c r="Y257" s="164"/>
      <c r="Z257" s="27"/>
    </row>
    <row r="258" spans="1:28" ht="20.100000000000001" customHeight="1">
      <c r="A258" s="9"/>
      <c r="B258" s="9"/>
      <c r="C258" s="28"/>
      <c r="D258" s="25">
        <v>3</v>
      </c>
      <c r="E258" s="5" t="s">
        <v>163</v>
      </c>
      <c r="G258" s="163"/>
      <c r="H258" s="163"/>
      <c r="I258" s="31"/>
      <c r="J258" s="164"/>
      <c r="K258" s="164"/>
      <c r="L258" s="164"/>
      <c r="M258" s="164"/>
      <c r="N258" s="164"/>
      <c r="O258" s="164"/>
      <c r="P258" s="164"/>
      <c r="Q258" s="164"/>
      <c r="R258" s="164"/>
      <c r="S258" s="164"/>
      <c r="T258" s="164"/>
      <c r="U258" s="164"/>
      <c r="V258" s="164"/>
      <c r="W258" s="164"/>
      <c r="X258" s="164"/>
      <c r="Y258" s="164"/>
      <c r="Z258" s="27"/>
    </row>
    <row r="259" spans="1:28" ht="65.099999999999994" customHeight="1">
      <c r="A259" s="9"/>
      <c r="B259" s="9"/>
      <c r="C259" s="20"/>
      <c r="E259" s="294" t="s">
        <v>271</v>
      </c>
      <c r="F259" s="294"/>
      <c r="G259" s="294"/>
      <c r="H259" s="294"/>
      <c r="I259" s="294"/>
      <c r="J259" s="294"/>
      <c r="K259" s="294"/>
      <c r="L259" s="294"/>
      <c r="M259" s="294"/>
      <c r="N259" s="294"/>
      <c r="O259" s="294"/>
      <c r="P259" s="294"/>
      <c r="Q259" s="294"/>
      <c r="R259" s="294"/>
      <c r="S259" s="294"/>
      <c r="T259" s="294"/>
      <c r="U259" s="294"/>
      <c r="V259" s="294"/>
      <c r="W259" s="294"/>
      <c r="X259" s="294"/>
      <c r="Y259" s="294"/>
      <c r="Z259" s="27"/>
      <c r="AA259" s="55"/>
    </row>
    <row r="260" spans="1:28" ht="21.95" customHeight="1">
      <c r="A260" s="9"/>
      <c r="B260" s="9"/>
      <c r="C260" s="24"/>
      <c r="E260" s="295" t="s">
        <v>182</v>
      </c>
      <c r="F260" s="296"/>
      <c r="G260" s="296"/>
      <c r="H260" s="296"/>
      <c r="I260" s="296"/>
      <c r="J260" s="296"/>
      <c r="K260" s="297"/>
      <c r="L260" s="301" t="s">
        <v>272</v>
      </c>
      <c r="M260" s="302"/>
      <c r="N260" s="305" t="s">
        <v>122</v>
      </c>
      <c r="O260" s="306"/>
      <c r="P260" s="309" t="s">
        <v>121</v>
      </c>
      <c r="Q260" s="309" t="s">
        <v>266</v>
      </c>
      <c r="R260" s="309"/>
      <c r="S260" s="361" t="s">
        <v>265</v>
      </c>
      <c r="T260" s="326" t="s">
        <v>267</v>
      </c>
      <c r="U260" s="359" t="s">
        <v>264</v>
      </c>
      <c r="V260" s="360"/>
      <c r="W260" s="360"/>
      <c r="X260" s="360"/>
      <c r="Y260" s="363"/>
      <c r="Z260" s="27"/>
      <c r="AA260" s="98"/>
    </row>
    <row r="261" spans="1:28" ht="21.95" customHeight="1">
      <c r="A261" s="9">
        <f>IF(OR(COUNTIF(AB262:AB271,"&gt;1"), AB262&lt;1),1001, 0)</f>
        <v>1001</v>
      </c>
      <c r="B261" s="140"/>
      <c r="C261" s="24"/>
      <c r="E261" s="298"/>
      <c r="F261" s="299"/>
      <c r="G261" s="299"/>
      <c r="H261" s="299"/>
      <c r="I261" s="299"/>
      <c r="J261" s="299"/>
      <c r="K261" s="300"/>
      <c r="L261" s="303"/>
      <c r="M261" s="304"/>
      <c r="N261" s="307"/>
      <c r="O261" s="308"/>
      <c r="P261" s="310"/>
      <c r="Q261" s="310"/>
      <c r="R261" s="310"/>
      <c r="S261" s="362"/>
      <c r="T261" s="327"/>
      <c r="U261" s="124" t="s">
        <v>198</v>
      </c>
      <c r="V261" s="124" t="s">
        <v>199</v>
      </c>
      <c r="W261" s="124" t="s">
        <v>200</v>
      </c>
      <c r="X261" s="151" t="s">
        <v>201</v>
      </c>
      <c r="Y261" s="363"/>
      <c r="Z261" s="27"/>
      <c r="AA261" s="98"/>
    </row>
    <row r="262" spans="1:28" ht="20.100000000000001" customHeight="1">
      <c r="A262" s="9">
        <f>IF(AND(TRIM($L262)&lt;&gt;"",OR(AND(N262&lt;&gt;"一般",N262&lt;&gt;"特定"),TRIM(P262)="",TRIM(Q262)="",TRIM(T262)="",TRIM(U262)="",TRIM(V262)="",TRIM(W262)="",TRIM(X262)="")),1001,0)</f>
        <v>0</v>
      </c>
      <c r="B262" s="9"/>
      <c r="C262" s="24"/>
      <c r="E262" s="125" t="s">
        <v>85</v>
      </c>
      <c r="F262" s="126" t="s">
        <v>132</v>
      </c>
      <c r="G262" s="127"/>
      <c r="H262" s="127"/>
      <c r="I262" s="127"/>
      <c r="J262" s="127"/>
      <c r="K262" s="128"/>
      <c r="L262" s="311"/>
      <c r="M262" s="312"/>
      <c r="N262" s="184"/>
      <c r="O262" s="185"/>
      <c r="P262" s="143"/>
      <c r="Q262" s="322"/>
      <c r="R262" s="323"/>
      <c r="S262" s="165"/>
      <c r="T262" s="144"/>
      <c r="U262" s="145"/>
      <c r="V262" s="145"/>
      <c r="W262" s="145"/>
      <c r="X262" s="152"/>
      <c r="Y262" s="155"/>
      <c r="Z262" s="27"/>
      <c r="AA262" s="98"/>
      <c r="AB262" s="129">
        <f>COUNTIF($L$262:$L$291,"①")</f>
        <v>0</v>
      </c>
    </row>
    <row r="263" spans="1:28" ht="20.100000000000001" customHeight="1">
      <c r="A263" s="9">
        <f>IF(AND(TRIM($L263)&lt;&gt;"",OR(AND(N263&lt;&gt;"一般",N263&lt;&gt;"特定"),TRIM(P263)="",TRIM(Q263)="",TRIM(T263)="",TRIM(U263)="",TRIM(V263)="",TRIM(W263)="",TRIM(X263)="")),1001,0)</f>
        <v>0</v>
      </c>
      <c r="B263" s="9"/>
      <c r="C263" s="24"/>
      <c r="E263" s="130" t="s">
        <v>86</v>
      </c>
      <c r="F263" s="131" t="s">
        <v>133</v>
      </c>
      <c r="G263" s="132"/>
      <c r="H263" s="132"/>
      <c r="I263" s="132"/>
      <c r="J263" s="132"/>
      <c r="K263" s="133"/>
      <c r="L263" s="182"/>
      <c r="M263" s="183"/>
      <c r="N263" s="180"/>
      <c r="O263" s="181"/>
      <c r="P263" s="146"/>
      <c r="Q263" s="166"/>
      <c r="R263" s="167"/>
      <c r="S263" s="147"/>
      <c r="T263" s="148"/>
      <c r="U263" s="148"/>
      <c r="V263" s="148"/>
      <c r="W263" s="148"/>
      <c r="X263" s="160"/>
      <c r="Y263" s="155"/>
      <c r="Z263" s="27"/>
      <c r="AA263" s="98"/>
      <c r="AB263" s="129">
        <f>COUNTIF($L$262:$L$291,"②")</f>
        <v>0</v>
      </c>
    </row>
    <row r="264" spans="1:28" ht="20.100000000000001" customHeight="1">
      <c r="A264" s="9">
        <f>IF(AND(TRIM($L264)&lt;&gt;"",OR(AND(N264&lt;&gt;"一般",N264&lt;&gt;"特定"),TRIM(P264)="",TRIM(Q264)="",TRIM(T264)="",TRIM(U264)="",TRIM(V264)="",TRIM(W264)="",TRIM(X264)="")),1001,0)</f>
        <v>0</v>
      </c>
      <c r="B264" s="9"/>
      <c r="C264" s="24"/>
      <c r="E264" s="130" t="s">
        <v>87</v>
      </c>
      <c r="F264" s="131" t="s">
        <v>134</v>
      </c>
      <c r="G264" s="132"/>
      <c r="H264" s="132"/>
      <c r="I264" s="132"/>
      <c r="J264" s="132"/>
      <c r="K264" s="133"/>
      <c r="L264" s="182"/>
      <c r="M264" s="183"/>
      <c r="N264" s="180"/>
      <c r="O264" s="181"/>
      <c r="P264" s="146"/>
      <c r="Q264" s="166"/>
      <c r="R264" s="167"/>
      <c r="S264" s="147"/>
      <c r="T264" s="148"/>
      <c r="U264" s="148"/>
      <c r="V264" s="148"/>
      <c r="W264" s="148"/>
      <c r="X264" s="160"/>
      <c r="Y264" s="155"/>
      <c r="Z264" s="27"/>
      <c r="AA264" s="98"/>
      <c r="AB264" s="129">
        <f>COUNTIF($L$262:$L$291,"③")</f>
        <v>0</v>
      </c>
    </row>
    <row r="265" spans="1:28" ht="20.100000000000001" customHeight="1">
      <c r="A265" s="9">
        <f>IF(AND(TRIM($L265)&lt;&gt;"",OR(AND(N265&lt;&gt;"一般",N265&lt;&gt;"特定"),TRIM(P265)="",TRIM(Q265)="",TRIM(T265)="",TRIM(U265)="",TRIM(V265)="",TRIM(W265)="",TRIM(X265)="")),1001,0)</f>
        <v>0</v>
      </c>
      <c r="B265" s="9"/>
      <c r="C265" s="24"/>
      <c r="E265" s="130" t="s">
        <v>88</v>
      </c>
      <c r="F265" s="131" t="s">
        <v>135</v>
      </c>
      <c r="G265" s="132"/>
      <c r="H265" s="132"/>
      <c r="I265" s="132"/>
      <c r="J265" s="132"/>
      <c r="K265" s="133"/>
      <c r="L265" s="182"/>
      <c r="M265" s="183"/>
      <c r="N265" s="180"/>
      <c r="O265" s="181"/>
      <c r="P265" s="146"/>
      <c r="Q265" s="166"/>
      <c r="R265" s="167"/>
      <c r="S265" s="147"/>
      <c r="T265" s="148"/>
      <c r="U265" s="148"/>
      <c r="V265" s="148"/>
      <c r="W265" s="148"/>
      <c r="X265" s="160"/>
      <c r="Y265" s="155"/>
      <c r="Z265" s="27"/>
      <c r="AA265" s="98"/>
      <c r="AB265" s="129">
        <f>COUNTIF($L$262:$L$291,"④")</f>
        <v>0</v>
      </c>
    </row>
    <row r="266" spans="1:28" ht="20.100000000000001" customHeight="1">
      <c r="A266" s="9">
        <f>IF(AND(TRIM($L266)&lt;&gt;"",OR(AND(N266&lt;&gt;"一般",N266&lt;&gt;"特定"),TRIM(P266)="",TRIM(Q266)="",TRIM(T266)="",TRIM(U266)="",TRIM(V266)="",TRIM(W266)="",TRIM(X266)="")),1001,0)</f>
        <v>0</v>
      </c>
      <c r="B266" s="9"/>
      <c r="C266" s="24"/>
      <c r="E266" s="130" t="s">
        <v>161</v>
      </c>
      <c r="F266" s="131" t="s">
        <v>136</v>
      </c>
      <c r="G266" s="132"/>
      <c r="H266" s="132"/>
      <c r="I266" s="132"/>
      <c r="J266" s="132"/>
      <c r="K266" s="133"/>
      <c r="L266" s="182"/>
      <c r="M266" s="183"/>
      <c r="N266" s="180"/>
      <c r="O266" s="181"/>
      <c r="P266" s="146"/>
      <c r="Q266" s="166"/>
      <c r="R266" s="167"/>
      <c r="S266" s="147"/>
      <c r="T266" s="148"/>
      <c r="U266" s="148"/>
      <c r="V266" s="148"/>
      <c r="W266" s="148"/>
      <c r="X266" s="160"/>
      <c r="Y266" s="155"/>
      <c r="Z266" s="27"/>
      <c r="AA266" s="98"/>
      <c r="AB266" s="129">
        <f>COUNTIF($L$262:$L$291,"⑤")</f>
        <v>0</v>
      </c>
    </row>
    <row r="267" spans="1:28" ht="20.100000000000001" customHeight="1">
      <c r="A267" s="9">
        <f>IF(AND(TRIM($L267)&lt;&gt;"",OR(AND(N267&lt;&gt;"一般",N267&lt;&gt;"特定"),TRIM(P267)="",TRIM(Q267)="",TRIM(T267)="",TRIM(U267)="",TRIM(V267)="",TRIM(W267)="",TRIM(X267)="")),1001,0)</f>
        <v>0</v>
      </c>
      <c r="B267" s="9"/>
      <c r="C267" s="24"/>
      <c r="E267" s="130" t="s">
        <v>89</v>
      </c>
      <c r="F267" s="131" t="s">
        <v>137</v>
      </c>
      <c r="G267" s="132"/>
      <c r="H267" s="132"/>
      <c r="I267" s="132"/>
      <c r="J267" s="132"/>
      <c r="K267" s="133"/>
      <c r="L267" s="182"/>
      <c r="M267" s="183"/>
      <c r="N267" s="180"/>
      <c r="O267" s="181"/>
      <c r="P267" s="146"/>
      <c r="Q267" s="166"/>
      <c r="R267" s="167"/>
      <c r="S267" s="147"/>
      <c r="T267" s="148"/>
      <c r="U267" s="148"/>
      <c r="V267" s="148"/>
      <c r="W267" s="148"/>
      <c r="X267" s="160"/>
      <c r="Y267" s="155"/>
      <c r="Z267" s="27"/>
      <c r="AA267" s="98"/>
      <c r="AB267" s="129">
        <f>COUNTIF($L$262:$L$291,"⑥")</f>
        <v>0</v>
      </c>
    </row>
    <row r="268" spans="1:28" ht="20.100000000000001" customHeight="1">
      <c r="A268" s="9">
        <f>IF(AND(TRIM($L268)&lt;&gt;"",OR(AND(N268&lt;&gt;"一般",N268&lt;&gt;"特定"),TRIM(P268)="",TRIM(Q268)="",TRIM(T268)="",TRIM(U268)="",TRIM(V268)="",TRIM(W268)="",TRIM(X268)="")),1001,0)</f>
        <v>0</v>
      </c>
      <c r="B268" s="9"/>
      <c r="C268" s="24"/>
      <c r="E268" s="130" t="s">
        <v>90</v>
      </c>
      <c r="F268" s="131" t="s">
        <v>138</v>
      </c>
      <c r="G268" s="132"/>
      <c r="H268" s="132"/>
      <c r="I268" s="132"/>
      <c r="J268" s="132"/>
      <c r="K268" s="133"/>
      <c r="L268" s="182"/>
      <c r="M268" s="183"/>
      <c r="N268" s="180"/>
      <c r="O268" s="181"/>
      <c r="P268" s="146"/>
      <c r="Q268" s="166"/>
      <c r="R268" s="167"/>
      <c r="S268" s="147"/>
      <c r="T268" s="148"/>
      <c r="U268" s="148"/>
      <c r="V268" s="148"/>
      <c r="W268" s="148"/>
      <c r="X268" s="160"/>
      <c r="Y268" s="155"/>
      <c r="Z268" s="27"/>
      <c r="AA268" s="98"/>
      <c r="AB268" s="129">
        <f>COUNTIF($L$262:$L$291,"⑦")</f>
        <v>0</v>
      </c>
    </row>
    <row r="269" spans="1:28" ht="20.100000000000001" customHeight="1">
      <c r="A269" s="9">
        <f>IF(AND(TRIM($L269)&lt;&gt;"",OR(AND(N269&lt;&gt;"一般",N269&lt;&gt;"特定"),TRIM(P269)="",TRIM(Q269)="",TRIM(T269)="",TRIM(U269)="",TRIM(V269)="",TRIM(W269)="",TRIM(X269)="")),1001,0)</f>
        <v>0</v>
      </c>
      <c r="B269" s="9"/>
      <c r="C269" s="24"/>
      <c r="E269" s="130" t="s">
        <v>91</v>
      </c>
      <c r="F269" s="131" t="s">
        <v>139</v>
      </c>
      <c r="G269" s="132"/>
      <c r="H269" s="132"/>
      <c r="I269" s="132"/>
      <c r="J269" s="132"/>
      <c r="K269" s="133"/>
      <c r="L269" s="182"/>
      <c r="M269" s="183"/>
      <c r="N269" s="180"/>
      <c r="O269" s="181"/>
      <c r="P269" s="146"/>
      <c r="Q269" s="166"/>
      <c r="R269" s="167"/>
      <c r="S269" s="147"/>
      <c r="T269" s="148"/>
      <c r="U269" s="148"/>
      <c r="V269" s="148"/>
      <c r="W269" s="148"/>
      <c r="X269" s="160"/>
      <c r="Y269" s="155"/>
      <c r="Z269" s="27"/>
      <c r="AA269" s="98"/>
      <c r="AB269" s="129">
        <f>COUNTIF($L$262:$L$291,"⑧")</f>
        <v>0</v>
      </c>
    </row>
    <row r="270" spans="1:28" ht="20.100000000000001" customHeight="1">
      <c r="A270" s="9">
        <f>IF(AND(TRIM($L270)&lt;&gt;"",OR(AND(N270&lt;&gt;"一般",N270&lt;&gt;"特定"),TRIM(P270)="",TRIM(Q270)="",TRIM(T270)="",TRIM(U270)="",TRIM(V270)="",TRIM(W270)="",TRIM(X270)="")),1001,0)</f>
        <v>0</v>
      </c>
      <c r="B270" s="9"/>
      <c r="C270" s="24"/>
      <c r="E270" s="130" t="s">
        <v>92</v>
      </c>
      <c r="F270" s="131" t="s">
        <v>140</v>
      </c>
      <c r="G270" s="132"/>
      <c r="H270" s="132"/>
      <c r="I270" s="132"/>
      <c r="J270" s="132"/>
      <c r="K270" s="133"/>
      <c r="L270" s="182"/>
      <c r="M270" s="183"/>
      <c r="N270" s="180"/>
      <c r="O270" s="181"/>
      <c r="P270" s="146"/>
      <c r="Q270" s="166"/>
      <c r="R270" s="167"/>
      <c r="S270" s="147"/>
      <c r="T270" s="148"/>
      <c r="U270" s="148"/>
      <c r="V270" s="148"/>
      <c r="W270" s="148"/>
      <c r="X270" s="160"/>
      <c r="Y270" s="155"/>
      <c r="Z270" s="27"/>
      <c r="AA270" s="98"/>
      <c r="AB270" s="129">
        <f>COUNTIF($L$262:$L$291,"⑨")</f>
        <v>0</v>
      </c>
    </row>
    <row r="271" spans="1:28" ht="20.100000000000001" customHeight="1">
      <c r="A271" s="9">
        <f>IF(AND(TRIM($L271)&lt;&gt;"",OR(AND(N271&lt;&gt;"一般",N271&lt;&gt;"特定"),TRIM(P271)="",TRIM(Q271)="",TRIM(T271)="",TRIM(U271)="",TRIM(V271)="",TRIM(W271)="",TRIM(X271)="")),1001,0)</f>
        <v>0</v>
      </c>
      <c r="B271" s="9"/>
      <c r="C271" s="24"/>
      <c r="E271" s="130" t="s">
        <v>93</v>
      </c>
      <c r="F271" s="131" t="s">
        <v>141</v>
      </c>
      <c r="G271" s="132"/>
      <c r="H271" s="132"/>
      <c r="I271" s="132"/>
      <c r="J271" s="132"/>
      <c r="K271" s="133"/>
      <c r="L271" s="182"/>
      <c r="M271" s="183"/>
      <c r="N271" s="180"/>
      <c r="O271" s="181"/>
      <c r="P271" s="146"/>
      <c r="Q271" s="166"/>
      <c r="R271" s="167"/>
      <c r="S271" s="147"/>
      <c r="T271" s="148"/>
      <c r="U271" s="148"/>
      <c r="V271" s="148"/>
      <c r="W271" s="148"/>
      <c r="X271" s="160"/>
      <c r="Y271" s="155"/>
      <c r="Z271" s="27"/>
      <c r="AA271" s="98"/>
      <c r="AB271" s="129">
        <f>COUNTIF($L$262:$L$291,"⑩")</f>
        <v>0</v>
      </c>
    </row>
    <row r="272" spans="1:28" ht="20.100000000000001" customHeight="1">
      <c r="A272" s="9">
        <f>IF(AND(TRIM($L272)&lt;&gt;"",OR(AND(N272&lt;&gt;"一般",N272&lt;&gt;"特定"),TRIM(P272)="",TRIM(Q272)="",TRIM(T272)="",TRIM(U272)="",TRIM(V272)="",TRIM(W272)="",TRIM(X272)="")),1001,0)</f>
        <v>0</v>
      </c>
      <c r="B272" s="9"/>
      <c r="C272" s="24"/>
      <c r="E272" s="130" t="s">
        <v>94</v>
      </c>
      <c r="F272" s="131" t="s">
        <v>142</v>
      </c>
      <c r="G272" s="132"/>
      <c r="H272" s="132"/>
      <c r="I272" s="132"/>
      <c r="J272" s="132"/>
      <c r="K272" s="133"/>
      <c r="L272" s="182"/>
      <c r="M272" s="183"/>
      <c r="N272" s="180"/>
      <c r="O272" s="181"/>
      <c r="P272" s="146"/>
      <c r="Q272" s="166"/>
      <c r="R272" s="167"/>
      <c r="S272" s="147"/>
      <c r="T272" s="148"/>
      <c r="U272" s="148"/>
      <c r="V272" s="148"/>
      <c r="W272" s="148"/>
      <c r="X272" s="160"/>
      <c r="Y272" s="155"/>
      <c r="Z272" s="27"/>
      <c r="AA272" s="98"/>
    </row>
    <row r="273" spans="1:27" ht="20.100000000000001" customHeight="1">
      <c r="A273" s="9">
        <f>IF(AND(TRIM($L273)&lt;&gt;"",OR(AND(N273&lt;&gt;"一般",N273&lt;&gt;"特定"),TRIM(P273)="",TRIM(Q273)="",TRIM(T273)="",TRIM(U273)="",TRIM(V273)="",TRIM(W273)="",TRIM(X273)="")),1001,0)</f>
        <v>0</v>
      </c>
      <c r="B273" s="9"/>
      <c r="C273" s="24"/>
      <c r="E273" s="130" t="s">
        <v>95</v>
      </c>
      <c r="F273" s="131" t="s">
        <v>143</v>
      </c>
      <c r="G273" s="132"/>
      <c r="H273" s="132"/>
      <c r="I273" s="132"/>
      <c r="J273" s="132"/>
      <c r="K273" s="133"/>
      <c r="L273" s="182"/>
      <c r="M273" s="183"/>
      <c r="N273" s="180"/>
      <c r="O273" s="181"/>
      <c r="P273" s="146"/>
      <c r="Q273" s="166"/>
      <c r="R273" s="167"/>
      <c r="S273" s="147"/>
      <c r="T273" s="148"/>
      <c r="U273" s="148"/>
      <c r="V273" s="148"/>
      <c r="W273" s="148"/>
      <c r="X273" s="160"/>
      <c r="Y273" s="155"/>
      <c r="Z273" s="27"/>
      <c r="AA273" s="98"/>
    </row>
    <row r="274" spans="1:27" ht="20.100000000000001" customHeight="1">
      <c r="A274" s="9">
        <f>IF(AND(TRIM($L274)&lt;&gt;"",OR(AND(N274&lt;&gt;"一般",N274&lt;&gt;"特定"),TRIM(P274)="",TRIM(Q274)="",TRIM(T274)="",TRIM(U274)="",TRIM(V274)="",TRIM(W274)="",TRIM(X274)="")),1001,0)</f>
        <v>0</v>
      </c>
      <c r="B274" s="9"/>
      <c r="C274" s="24"/>
      <c r="E274" s="130" t="s">
        <v>96</v>
      </c>
      <c r="F274" s="131" t="s">
        <v>144</v>
      </c>
      <c r="G274" s="132"/>
      <c r="H274" s="132"/>
      <c r="I274" s="132"/>
      <c r="J274" s="132"/>
      <c r="K274" s="133"/>
      <c r="L274" s="182"/>
      <c r="M274" s="183"/>
      <c r="N274" s="180"/>
      <c r="O274" s="181"/>
      <c r="P274" s="146"/>
      <c r="Q274" s="166"/>
      <c r="R274" s="167"/>
      <c r="S274" s="147"/>
      <c r="T274" s="148"/>
      <c r="U274" s="148"/>
      <c r="V274" s="148"/>
      <c r="W274" s="148"/>
      <c r="X274" s="160"/>
      <c r="Y274" s="155"/>
      <c r="Z274" s="27"/>
      <c r="AA274" s="98"/>
    </row>
    <row r="275" spans="1:27" ht="20.100000000000001" customHeight="1">
      <c r="A275" s="9">
        <f>IF(AND(TRIM($L275)&lt;&gt;"",OR(AND(N275&lt;&gt;"一般",N275&lt;&gt;"特定"),TRIM(P275)="",TRIM(Q275)="",TRIM(T275)="",TRIM(U275)="",TRIM(V275)="",TRIM(W275)="",TRIM(X275)="")),1001,0)</f>
        <v>0</v>
      </c>
      <c r="B275" s="9"/>
      <c r="C275" s="24"/>
      <c r="E275" s="130" t="s">
        <v>97</v>
      </c>
      <c r="F275" s="131" t="s">
        <v>145</v>
      </c>
      <c r="G275" s="132"/>
      <c r="H275" s="132"/>
      <c r="I275" s="132"/>
      <c r="J275" s="132"/>
      <c r="K275" s="133"/>
      <c r="L275" s="182"/>
      <c r="M275" s="183"/>
      <c r="N275" s="180"/>
      <c r="O275" s="181"/>
      <c r="P275" s="146"/>
      <c r="Q275" s="166"/>
      <c r="R275" s="167"/>
      <c r="S275" s="147"/>
      <c r="T275" s="148"/>
      <c r="U275" s="148"/>
      <c r="V275" s="148"/>
      <c r="W275" s="148"/>
      <c r="X275" s="160"/>
      <c r="Y275" s="155"/>
      <c r="Z275" s="27"/>
      <c r="AA275" s="98"/>
    </row>
    <row r="276" spans="1:27" ht="20.100000000000001" customHeight="1">
      <c r="A276" s="9">
        <f>IF(AND(TRIM($L276)&lt;&gt;"",OR(AND(N276&lt;&gt;"一般",N276&lt;&gt;"特定"),TRIM(P276)="",TRIM(Q276)="",TRIM(T276)="",TRIM(U276)="",TRIM(V276)="",TRIM(W276)="",TRIM(X276)="")),1001,0)</f>
        <v>0</v>
      </c>
      <c r="B276" s="9"/>
      <c r="C276" s="24"/>
      <c r="E276" s="130" t="s">
        <v>98</v>
      </c>
      <c r="F276" s="131" t="s">
        <v>146</v>
      </c>
      <c r="G276" s="132"/>
      <c r="H276" s="132"/>
      <c r="I276" s="132"/>
      <c r="J276" s="132"/>
      <c r="K276" s="133"/>
      <c r="L276" s="182"/>
      <c r="M276" s="183"/>
      <c r="N276" s="180"/>
      <c r="O276" s="181"/>
      <c r="P276" s="146"/>
      <c r="Q276" s="166"/>
      <c r="R276" s="167"/>
      <c r="S276" s="147"/>
      <c r="T276" s="148"/>
      <c r="U276" s="148"/>
      <c r="V276" s="148"/>
      <c r="W276" s="148"/>
      <c r="X276" s="160"/>
      <c r="Y276" s="155"/>
      <c r="Z276" s="27"/>
      <c r="AA276" s="98"/>
    </row>
    <row r="277" spans="1:27" ht="20.100000000000001" customHeight="1">
      <c r="A277" s="9">
        <f>IF(AND(TRIM($L277)&lt;&gt;"",OR(AND(N277&lt;&gt;"一般",N277&lt;&gt;"特定"),TRIM(P277)="",TRIM(Q277)="",TRIM(T277)="",TRIM(U277)="",TRIM(V277)="",TRIM(W277)="",TRIM(X277)="")),1001,0)</f>
        <v>0</v>
      </c>
      <c r="B277" s="9"/>
      <c r="C277" s="24"/>
      <c r="E277" s="130" t="s">
        <v>99</v>
      </c>
      <c r="F277" s="131" t="s">
        <v>147</v>
      </c>
      <c r="G277" s="132"/>
      <c r="H277" s="132"/>
      <c r="I277" s="132"/>
      <c r="J277" s="132"/>
      <c r="K277" s="133"/>
      <c r="L277" s="182"/>
      <c r="M277" s="183"/>
      <c r="N277" s="180"/>
      <c r="O277" s="181"/>
      <c r="P277" s="146"/>
      <c r="Q277" s="166"/>
      <c r="R277" s="167"/>
      <c r="S277" s="147"/>
      <c r="T277" s="148"/>
      <c r="U277" s="148"/>
      <c r="V277" s="148"/>
      <c r="W277" s="148"/>
      <c r="X277" s="160"/>
      <c r="Y277" s="155"/>
      <c r="Z277" s="27"/>
      <c r="AA277" s="98"/>
    </row>
    <row r="278" spans="1:27" ht="20.100000000000001" customHeight="1">
      <c r="A278" s="9">
        <f>IF(AND(TRIM($L278)&lt;&gt;"",OR(AND(N278&lt;&gt;"一般",N278&lt;&gt;"特定"),TRIM(P278)="",TRIM(Q278)="",TRIM(T278)="",TRIM(U278)="",TRIM(V278)="",TRIM(W278)="",TRIM(X278)="")),1001,0)</f>
        <v>0</v>
      </c>
      <c r="B278" s="9"/>
      <c r="C278" s="24"/>
      <c r="E278" s="130" t="s">
        <v>100</v>
      </c>
      <c r="F278" s="131" t="s">
        <v>148</v>
      </c>
      <c r="G278" s="132"/>
      <c r="H278" s="132"/>
      <c r="I278" s="132"/>
      <c r="J278" s="132"/>
      <c r="K278" s="133"/>
      <c r="L278" s="182"/>
      <c r="M278" s="183"/>
      <c r="N278" s="180"/>
      <c r="O278" s="181"/>
      <c r="P278" s="146"/>
      <c r="Q278" s="166"/>
      <c r="R278" s="167"/>
      <c r="S278" s="147"/>
      <c r="T278" s="148"/>
      <c r="U278" s="148"/>
      <c r="V278" s="148"/>
      <c r="W278" s="148"/>
      <c r="X278" s="160"/>
      <c r="Y278" s="155"/>
      <c r="Z278" s="27"/>
      <c r="AA278" s="98"/>
    </row>
    <row r="279" spans="1:27" ht="20.100000000000001" customHeight="1">
      <c r="A279" s="9">
        <f>IF(AND(TRIM($L279)&lt;&gt;"",OR(AND(N279&lt;&gt;"一般",N279&lt;&gt;"特定"),TRIM(P279)="",TRIM(Q279)="",TRIM(T279)="",TRIM(U279)="",TRIM(V279)="",TRIM(W279)="",TRIM(X279)="")),1001,0)</f>
        <v>0</v>
      </c>
      <c r="B279" s="9"/>
      <c r="C279" s="24"/>
      <c r="E279" s="130" t="s">
        <v>101</v>
      </c>
      <c r="F279" s="131" t="s">
        <v>149</v>
      </c>
      <c r="G279" s="132"/>
      <c r="H279" s="132"/>
      <c r="I279" s="132"/>
      <c r="J279" s="132"/>
      <c r="K279" s="133"/>
      <c r="L279" s="182"/>
      <c r="M279" s="183"/>
      <c r="N279" s="180"/>
      <c r="O279" s="181"/>
      <c r="P279" s="146"/>
      <c r="Q279" s="166"/>
      <c r="R279" s="167"/>
      <c r="S279" s="147"/>
      <c r="T279" s="148"/>
      <c r="U279" s="148"/>
      <c r="V279" s="148"/>
      <c r="W279" s="148"/>
      <c r="X279" s="160"/>
      <c r="Y279" s="155"/>
      <c r="Z279" s="27"/>
      <c r="AA279" s="98"/>
    </row>
    <row r="280" spans="1:27" ht="20.100000000000001" customHeight="1">
      <c r="A280" s="9">
        <f>IF(AND(TRIM($L280)&lt;&gt;"",OR(AND(N280&lt;&gt;"一般",N280&lt;&gt;"特定"),TRIM(P280)="",TRIM(Q280)="",TRIM(T280)="",TRIM(U280)="",TRIM(V280)="",TRIM(W280)="",TRIM(X280)="")),1001,0)</f>
        <v>0</v>
      </c>
      <c r="B280" s="9"/>
      <c r="C280" s="24"/>
      <c r="E280" s="130" t="s">
        <v>102</v>
      </c>
      <c r="F280" s="131" t="s">
        <v>150</v>
      </c>
      <c r="G280" s="132"/>
      <c r="H280" s="132"/>
      <c r="I280" s="132"/>
      <c r="J280" s="132"/>
      <c r="K280" s="133"/>
      <c r="L280" s="182"/>
      <c r="M280" s="183"/>
      <c r="N280" s="180"/>
      <c r="O280" s="181"/>
      <c r="P280" s="146"/>
      <c r="Q280" s="166"/>
      <c r="R280" s="167"/>
      <c r="S280" s="147"/>
      <c r="T280" s="148"/>
      <c r="U280" s="148"/>
      <c r="V280" s="148"/>
      <c r="W280" s="148"/>
      <c r="X280" s="160"/>
      <c r="Y280" s="155"/>
      <c r="Z280" s="27"/>
      <c r="AA280" s="98"/>
    </row>
    <row r="281" spans="1:27" ht="20.100000000000001" customHeight="1">
      <c r="A281" s="9">
        <f>IF(AND(TRIM($L281)&lt;&gt;"",OR(AND(N281&lt;&gt;"一般",N281&lt;&gt;"特定"),TRIM(P281)="",TRIM(Q281)="",TRIM(T281)="",TRIM(U281)="",TRIM(V281)="",TRIM(W281)="",TRIM(X281)="")),1001,0)</f>
        <v>0</v>
      </c>
      <c r="B281" s="9"/>
      <c r="C281" s="20"/>
      <c r="E281" s="130" t="s">
        <v>103</v>
      </c>
      <c r="F281" s="131" t="s">
        <v>151</v>
      </c>
      <c r="G281" s="132"/>
      <c r="H281" s="132"/>
      <c r="I281" s="132"/>
      <c r="J281" s="132"/>
      <c r="K281" s="133"/>
      <c r="L281" s="182"/>
      <c r="M281" s="183"/>
      <c r="N281" s="180"/>
      <c r="O281" s="181"/>
      <c r="P281" s="146"/>
      <c r="Q281" s="166"/>
      <c r="R281" s="167"/>
      <c r="S281" s="147"/>
      <c r="T281" s="148"/>
      <c r="U281" s="148"/>
      <c r="V281" s="148"/>
      <c r="W281" s="148"/>
      <c r="X281" s="160"/>
      <c r="Y281" s="155"/>
      <c r="Z281" s="65"/>
      <c r="AA281" s="55"/>
    </row>
    <row r="282" spans="1:27" ht="20.100000000000001" customHeight="1">
      <c r="A282" s="9">
        <f>IF(AND(TRIM($L282)&lt;&gt;"",OR(AND(N282&lt;&gt;"一般",N282&lt;&gt;"特定"),TRIM(P282)="",TRIM(Q282)="",TRIM(T282)="",TRIM(U282)="",TRIM(V282)="",TRIM(W282)="",TRIM(X282)="")),1001,0)</f>
        <v>0</v>
      </c>
      <c r="B282" s="9"/>
      <c r="C282" s="24"/>
      <c r="E282" s="130" t="s">
        <v>104</v>
      </c>
      <c r="F282" s="131" t="s">
        <v>152</v>
      </c>
      <c r="G282" s="132"/>
      <c r="H282" s="132"/>
      <c r="I282" s="132"/>
      <c r="J282" s="132"/>
      <c r="K282" s="133"/>
      <c r="L282" s="182"/>
      <c r="M282" s="183"/>
      <c r="N282" s="180"/>
      <c r="O282" s="181"/>
      <c r="P282" s="146"/>
      <c r="Q282" s="166"/>
      <c r="R282" s="167"/>
      <c r="S282" s="147"/>
      <c r="T282" s="148"/>
      <c r="U282" s="148"/>
      <c r="V282" s="148"/>
      <c r="W282" s="148"/>
      <c r="X282" s="160"/>
      <c r="Y282" s="155"/>
      <c r="Z282" s="27"/>
      <c r="AA282" s="98"/>
    </row>
    <row r="283" spans="1:27" ht="20.100000000000001" customHeight="1">
      <c r="A283" s="9">
        <f>IF(AND(TRIM($L283)&lt;&gt;"",OR(AND(N283&lt;&gt;"一般",N283&lt;&gt;"特定"),TRIM(P283)="",TRIM(Q283)="",TRIM(T283)="",TRIM(U283)="",TRIM(V283)="",TRIM(W283)="",TRIM(X283)="")),1001,0)</f>
        <v>0</v>
      </c>
      <c r="B283" s="9"/>
      <c r="C283" s="24"/>
      <c r="E283" s="130" t="s">
        <v>105</v>
      </c>
      <c r="F283" s="131" t="s">
        <v>153</v>
      </c>
      <c r="G283" s="132"/>
      <c r="H283" s="132"/>
      <c r="I283" s="132"/>
      <c r="J283" s="132"/>
      <c r="K283" s="133"/>
      <c r="L283" s="182"/>
      <c r="M283" s="183"/>
      <c r="N283" s="180"/>
      <c r="O283" s="181"/>
      <c r="P283" s="146"/>
      <c r="Q283" s="166"/>
      <c r="R283" s="167"/>
      <c r="S283" s="147"/>
      <c r="T283" s="148"/>
      <c r="U283" s="148"/>
      <c r="V283" s="148"/>
      <c r="W283" s="148"/>
      <c r="X283" s="160"/>
      <c r="Y283" s="155"/>
      <c r="Z283" s="27"/>
      <c r="AA283" s="98"/>
    </row>
    <row r="284" spans="1:27" ht="20.100000000000001" customHeight="1">
      <c r="A284" s="9">
        <f>IF(AND(TRIM($L284)&lt;&gt;"",OR(AND(N284&lt;&gt;"一般",N284&lt;&gt;"特定"),TRIM(P284)="",TRIM(Q284)="",TRIM(T284)="",TRIM(U284)="",TRIM(V284)="",TRIM(W284)="",TRIM(X284)="")),1001,0)</f>
        <v>0</v>
      </c>
      <c r="B284" s="9"/>
      <c r="C284" s="24"/>
      <c r="E284" s="130" t="s">
        <v>106</v>
      </c>
      <c r="F284" s="131" t="s">
        <v>154</v>
      </c>
      <c r="G284" s="132"/>
      <c r="H284" s="132"/>
      <c r="I284" s="132"/>
      <c r="J284" s="132"/>
      <c r="K284" s="133"/>
      <c r="L284" s="182"/>
      <c r="M284" s="183"/>
      <c r="N284" s="180"/>
      <c r="O284" s="181"/>
      <c r="P284" s="146"/>
      <c r="Q284" s="166"/>
      <c r="R284" s="167"/>
      <c r="S284" s="147"/>
      <c r="T284" s="148"/>
      <c r="U284" s="148"/>
      <c r="V284" s="148"/>
      <c r="W284" s="148"/>
      <c r="X284" s="160"/>
      <c r="Y284" s="155"/>
      <c r="Z284" s="27"/>
      <c r="AA284" s="98"/>
    </row>
    <row r="285" spans="1:27" ht="20.100000000000001" customHeight="1">
      <c r="A285" s="9">
        <f>IF(AND(TRIM($L285)&lt;&gt;"",OR(AND(N285&lt;&gt;"一般",N285&lt;&gt;"特定"),TRIM(P285)="",TRIM(Q285)="",TRIM(T285)="",TRIM(U285)="",TRIM(V285)="",TRIM(W285)="",TRIM(X285)="")),1001,0)</f>
        <v>0</v>
      </c>
      <c r="B285" s="9"/>
      <c r="C285" s="24"/>
      <c r="E285" s="130" t="s">
        <v>107</v>
      </c>
      <c r="F285" s="131" t="s">
        <v>155</v>
      </c>
      <c r="G285" s="132"/>
      <c r="H285" s="132"/>
      <c r="I285" s="132"/>
      <c r="J285" s="132"/>
      <c r="K285" s="133"/>
      <c r="L285" s="182"/>
      <c r="M285" s="183"/>
      <c r="N285" s="180"/>
      <c r="O285" s="181"/>
      <c r="P285" s="146"/>
      <c r="Q285" s="166"/>
      <c r="R285" s="167"/>
      <c r="S285" s="147"/>
      <c r="T285" s="148"/>
      <c r="U285" s="148"/>
      <c r="V285" s="148"/>
      <c r="W285" s="148"/>
      <c r="X285" s="160"/>
      <c r="Y285" s="155"/>
      <c r="Z285" s="27"/>
      <c r="AA285" s="98"/>
    </row>
    <row r="286" spans="1:27" ht="20.100000000000001" customHeight="1">
      <c r="A286" s="9">
        <f>IF(AND(TRIM($L286)&lt;&gt;"",OR(AND(N286&lt;&gt;"一般",N286&lt;&gt;"特定"),TRIM(P286)="",TRIM(Q286)="",TRIM(T286)="",TRIM(U286)="",TRIM(V286)="",TRIM(W286)="",TRIM(X286)="")),1001,0)</f>
        <v>0</v>
      </c>
      <c r="B286" s="9"/>
      <c r="C286" s="24"/>
      <c r="E286" s="130" t="s">
        <v>108</v>
      </c>
      <c r="F286" s="131" t="s">
        <v>156</v>
      </c>
      <c r="G286" s="132"/>
      <c r="H286" s="132"/>
      <c r="I286" s="132"/>
      <c r="J286" s="132"/>
      <c r="K286" s="133"/>
      <c r="L286" s="182"/>
      <c r="M286" s="183"/>
      <c r="N286" s="180"/>
      <c r="O286" s="181"/>
      <c r="P286" s="146"/>
      <c r="Q286" s="166"/>
      <c r="R286" s="167"/>
      <c r="S286" s="147"/>
      <c r="T286" s="148"/>
      <c r="U286" s="148"/>
      <c r="V286" s="148"/>
      <c r="W286" s="148"/>
      <c r="X286" s="160"/>
      <c r="Y286" s="155"/>
      <c r="Z286" s="27"/>
      <c r="AA286" s="98"/>
    </row>
    <row r="287" spans="1:27" ht="20.100000000000001" customHeight="1">
      <c r="A287" s="9">
        <f>IF(AND(TRIM($L287)&lt;&gt;"",OR(AND(N287&lt;&gt;"一般",N287&lt;&gt;"特定"),TRIM(P287)="",TRIM(Q287)="",TRIM(T287)="",TRIM(U287)="",TRIM(V287)="",TRIM(W287)="",TRIM(X287)="")),1001,0)</f>
        <v>0</v>
      </c>
      <c r="B287" s="9"/>
      <c r="C287" s="24"/>
      <c r="E287" s="130" t="s">
        <v>109</v>
      </c>
      <c r="F287" s="131" t="s">
        <v>157</v>
      </c>
      <c r="G287" s="132"/>
      <c r="H287" s="132"/>
      <c r="I287" s="132"/>
      <c r="J287" s="132"/>
      <c r="K287" s="133"/>
      <c r="L287" s="182"/>
      <c r="M287" s="183"/>
      <c r="N287" s="180"/>
      <c r="O287" s="181"/>
      <c r="P287" s="146"/>
      <c r="Q287" s="166"/>
      <c r="R287" s="167"/>
      <c r="S287" s="147"/>
      <c r="T287" s="148"/>
      <c r="U287" s="148"/>
      <c r="V287" s="148"/>
      <c r="W287" s="148"/>
      <c r="X287" s="160"/>
      <c r="Y287" s="155"/>
      <c r="Z287" s="27"/>
      <c r="AA287" s="98"/>
    </row>
    <row r="288" spans="1:27" ht="20.100000000000001" customHeight="1">
      <c r="A288" s="9">
        <f>IF(AND(TRIM($L288)&lt;&gt;"",OR(AND(N288&lt;&gt;"一般",N288&lt;&gt;"特定"),TRIM(P288)="",TRIM(Q288)="",TRIM(T288)="",TRIM(U288)="",TRIM(V288)="",TRIM(W288)="",TRIM(X288)="")),1001,0)</f>
        <v>0</v>
      </c>
      <c r="B288" s="9"/>
      <c r="C288" s="24"/>
      <c r="E288" s="130" t="s">
        <v>110</v>
      </c>
      <c r="F288" s="131" t="s">
        <v>158</v>
      </c>
      <c r="G288" s="132"/>
      <c r="H288" s="132"/>
      <c r="I288" s="132"/>
      <c r="J288" s="132"/>
      <c r="K288" s="133"/>
      <c r="L288" s="182"/>
      <c r="M288" s="183"/>
      <c r="N288" s="180"/>
      <c r="O288" s="181"/>
      <c r="P288" s="146"/>
      <c r="Q288" s="166"/>
      <c r="R288" s="167"/>
      <c r="S288" s="147"/>
      <c r="T288" s="148"/>
      <c r="U288" s="148"/>
      <c r="V288" s="148"/>
      <c r="W288" s="148"/>
      <c r="X288" s="160"/>
      <c r="Y288" s="155"/>
      <c r="Z288" s="27"/>
      <c r="AA288" s="98"/>
    </row>
    <row r="289" spans="1:27" ht="20.100000000000001" customHeight="1">
      <c r="A289" s="9">
        <f>IF(AND(TRIM($L289)&lt;&gt;"",OR(AND(N289&lt;&gt;"一般",N289&lt;&gt;"特定"),TRIM(P289)="",TRIM(Q289)="",TRIM(T289)="",TRIM(U289)="",TRIM(V289)="",TRIM(W289)="",TRIM(X289)="")),1001,0)</f>
        <v>0</v>
      </c>
      <c r="B289" s="9"/>
      <c r="C289" s="24"/>
      <c r="E289" s="130" t="s">
        <v>111</v>
      </c>
      <c r="F289" s="131" t="s">
        <v>159</v>
      </c>
      <c r="G289" s="132"/>
      <c r="H289" s="132"/>
      <c r="I289" s="132"/>
      <c r="J289" s="132"/>
      <c r="K289" s="133"/>
      <c r="L289" s="182"/>
      <c r="M289" s="183"/>
      <c r="N289" s="180"/>
      <c r="O289" s="181"/>
      <c r="P289" s="149"/>
      <c r="Q289" s="166"/>
      <c r="R289" s="167"/>
      <c r="S289" s="147"/>
      <c r="T289" s="148"/>
      <c r="U289" s="148"/>
      <c r="V289" s="148"/>
      <c r="W289" s="148"/>
      <c r="X289" s="160"/>
      <c r="Y289" s="155"/>
      <c r="Z289" s="27"/>
      <c r="AA289" s="98"/>
    </row>
    <row r="290" spans="1:27" ht="20.100000000000001" customHeight="1">
      <c r="A290" s="9">
        <f>IF(AND(TRIM($L290)&lt;&gt;"",OR(AND(N290&lt;&gt;"一般",N290&lt;&gt;"特定"),TRIM(P290)="",TRIM(Q290)="",TRIM(T290)="",TRIM(U290)="",TRIM(V290)="",TRIM(W290)="",TRIM(X290)="")),1001,0)</f>
        <v>0</v>
      </c>
      <c r="B290" s="9"/>
      <c r="C290" s="24"/>
      <c r="E290" s="130" t="s">
        <v>112</v>
      </c>
      <c r="F290" s="131" t="s">
        <v>160</v>
      </c>
      <c r="G290" s="132"/>
      <c r="H290" s="132"/>
      <c r="I290" s="132"/>
      <c r="J290" s="132"/>
      <c r="K290" s="133"/>
      <c r="L290" s="182"/>
      <c r="M290" s="183"/>
      <c r="N290" s="180"/>
      <c r="O290" s="181"/>
      <c r="P290" s="149"/>
      <c r="Q290" s="166"/>
      <c r="R290" s="167"/>
      <c r="S290" s="147"/>
      <c r="T290" s="148"/>
      <c r="U290" s="148"/>
      <c r="V290" s="148"/>
      <c r="W290" s="148"/>
      <c r="X290" s="160"/>
      <c r="Y290" s="155"/>
      <c r="Z290" s="27"/>
      <c r="AA290" s="98"/>
    </row>
    <row r="291" spans="1:27" ht="20.100000000000001" customHeight="1" thickBot="1">
      <c r="A291" s="9">
        <f>IF(AND(TRIM($L291)&lt;&gt;"",OR(TRIM(Q291)="",TRIM(T291)="",TRIM(U291)="",TRIM(V291)="",TRIM(W291)="",TRIM(X291)="")),1001,0)</f>
        <v>0</v>
      </c>
      <c r="B291" s="9"/>
      <c r="C291" s="24"/>
      <c r="E291" s="134" t="s">
        <v>184</v>
      </c>
      <c r="F291" s="135" t="s">
        <v>183</v>
      </c>
      <c r="G291" s="136"/>
      <c r="H291" s="136"/>
      <c r="I291" s="136"/>
      <c r="J291" s="136"/>
      <c r="K291" s="137"/>
      <c r="L291" s="364"/>
      <c r="M291" s="365"/>
      <c r="N291" s="366"/>
      <c r="O291" s="367"/>
      <c r="P291" s="158"/>
      <c r="Q291" s="324"/>
      <c r="R291" s="325"/>
      <c r="S291" s="158"/>
      <c r="T291" s="150"/>
      <c r="U291" s="150"/>
      <c r="V291" s="150"/>
      <c r="W291" s="150"/>
      <c r="X291" s="153"/>
      <c r="Y291" s="155"/>
      <c r="Z291" s="27"/>
      <c r="AA291" s="98"/>
    </row>
    <row r="292" spans="1:27" ht="20.100000000000001" customHeight="1" thickTop="1">
      <c r="A292" s="9">
        <f>IF(OR(TRIM(U292)="",TRIM(V292)="",TRIM(W292)="",TRIM(X292)=""),1001,0)</f>
        <v>1001</v>
      </c>
      <c r="B292" s="140"/>
      <c r="C292" s="24"/>
      <c r="E292" s="372" t="s">
        <v>185</v>
      </c>
      <c r="F292" s="373"/>
      <c r="G292" s="373"/>
      <c r="H292" s="373"/>
      <c r="I292" s="373"/>
      <c r="J292" s="373"/>
      <c r="K292" s="373"/>
      <c r="L292" s="373"/>
      <c r="M292" s="373"/>
      <c r="N292" s="373"/>
      <c r="O292" s="373"/>
      <c r="P292" s="374"/>
      <c r="Q292" s="387">
        <f>SUM(Q262:Q291)</f>
        <v>0</v>
      </c>
      <c r="R292" s="388"/>
      <c r="S292" s="138"/>
      <c r="T292" s="159">
        <f>SUM(T262:T291)</f>
        <v>0</v>
      </c>
      <c r="U292" s="156"/>
      <c r="V292" s="156"/>
      <c r="W292" s="156"/>
      <c r="X292" s="156"/>
      <c r="Y292" s="154"/>
      <c r="Z292" s="27"/>
      <c r="AA292" s="98"/>
    </row>
    <row r="293" spans="1:27" ht="30.2" customHeight="1">
      <c r="A293" s="9"/>
      <c r="B293" s="9"/>
      <c r="C293" s="38"/>
      <c r="D293" s="39"/>
      <c r="E293" s="39"/>
      <c r="F293" s="39"/>
      <c r="G293" s="39"/>
      <c r="H293" s="39"/>
      <c r="I293" s="39"/>
      <c r="J293" s="39"/>
      <c r="K293" s="39"/>
      <c r="L293" s="39"/>
      <c r="M293" s="139"/>
      <c r="N293" s="39"/>
      <c r="O293" s="67"/>
      <c r="P293" s="40"/>
      <c r="Q293" s="61"/>
      <c r="R293" s="61"/>
      <c r="S293" s="61"/>
      <c r="T293" s="61"/>
      <c r="U293" s="61"/>
      <c r="V293" s="61"/>
      <c r="W293" s="61"/>
      <c r="X293" s="61"/>
      <c r="Y293" s="40"/>
      <c r="Z293" s="42"/>
    </row>
    <row r="294" spans="1:27" ht="20.100000000000001" customHeight="1">
      <c r="A294" s="9"/>
      <c r="B294" s="9"/>
      <c r="C294" s="163"/>
      <c r="D294" s="163"/>
      <c r="E294" s="163"/>
      <c r="F294" s="163"/>
      <c r="G294" s="163"/>
      <c r="H294" s="163"/>
      <c r="I294" s="163"/>
      <c r="J294" s="44"/>
      <c r="K294" s="44"/>
      <c r="L294" s="44"/>
      <c r="M294" s="96"/>
      <c r="N294" s="44"/>
      <c r="O294" s="68"/>
      <c r="P294" s="44"/>
      <c r="Q294" s="62"/>
      <c r="R294" s="62"/>
      <c r="S294" s="62"/>
      <c r="T294" s="62"/>
      <c r="U294" s="62"/>
      <c r="V294" s="62"/>
      <c r="W294" s="62"/>
      <c r="X294" s="62"/>
      <c r="Y294" s="44"/>
      <c r="Z294" s="163"/>
    </row>
  </sheetData>
  <sheetProtection algorithmName="SHA-512" hashValue="KN+Bi3yhRbZ0EcifqVNku637dII9nPdFNCnJ1UM2WiKmxbiIfAlwP2Qd46i2Y0tN+l/jeVvaGGPCwV1MZFRtRQ==" saltValue="7UNECUVd1Lxpd1A8J9ftEA==" spinCount="100000" sheet="1" objects="1" scenarios="1"/>
  <dataConsolidate/>
  <mergeCells count="258">
    <mergeCell ref="U260:X260"/>
    <mergeCell ref="S260:S261"/>
    <mergeCell ref="Y260:Y261"/>
    <mergeCell ref="L291:M291"/>
    <mergeCell ref="N291:O291"/>
    <mergeCell ref="D225:D236"/>
    <mergeCell ref="T226:Y226"/>
    <mergeCell ref="T227:Y227"/>
    <mergeCell ref="E292:P292"/>
    <mergeCell ref="D240:D246"/>
    <mergeCell ref="D237:D239"/>
    <mergeCell ref="T235:Y235"/>
    <mergeCell ref="T236:Y236"/>
    <mergeCell ref="T232:Y232"/>
    <mergeCell ref="T233:Y233"/>
    <mergeCell ref="T234:Y234"/>
    <mergeCell ref="O229:O235"/>
    <mergeCell ref="O236:S236"/>
    <mergeCell ref="E234:L234"/>
    <mergeCell ref="E235:L235"/>
    <mergeCell ref="E236:L236"/>
    <mergeCell ref="Q292:R292"/>
    <mergeCell ref="E245:L245"/>
    <mergeCell ref="E246:L246"/>
    <mergeCell ref="E242:L242"/>
    <mergeCell ref="T229:Y229"/>
    <mergeCell ref="E212:R212"/>
    <mergeCell ref="S212:Y212"/>
    <mergeCell ref="E225:L225"/>
    <mergeCell ref="E226:L226"/>
    <mergeCell ref="E227:L227"/>
    <mergeCell ref="E228:L228"/>
    <mergeCell ref="E213:R213"/>
    <mergeCell ref="E214:R214"/>
    <mergeCell ref="E215:R215"/>
    <mergeCell ref="E216:R216"/>
    <mergeCell ref="S213:Y213"/>
    <mergeCell ref="S214:Y214"/>
    <mergeCell ref="S215:Y215"/>
    <mergeCell ref="S216:Y216"/>
    <mergeCell ref="C221:H221"/>
    <mergeCell ref="T224:Y224"/>
    <mergeCell ref="T225:Y225"/>
    <mergeCell ref="D224:L224"/>
    <mergeCell ref="O225:O227"/>
    <mergeCell ref="O228:S228"/>
    <mergeCell ref="D223:Y223"/>
    <mergeCell ref="O224:S224"/>
    <mergeCell ref="Q289:R289"/>
    <mergeCell ref="Q290:R290"/>
    <mergeCell ref="Q291:R291"/>
    <mergeCell ref="Q260:R261"/>
    <mergeCell ref="Q287:R287"/>
    <mergeCell ref="T260:T261"/>
    <mergeCell ref="Q274:R274"/>
    <mergeCell ref="Q275:R275"/>
    <mergeCell ref="Q276:R276"/>
    <mergeCell ref="Q273:R273"/>
    <mergeCell ref="Q277:R277"/>
    <mergeCell ref="Q278:R278"/>
    <mergeCell ref="Q279:R279"/>
    <mergeCell ref="Q280:R280"/>
    <mergeCell ref="Q281:R281"/>
    <mergeCell ref="Q282:R282"/>
    <mergeCell ref="Q265:R265"/>
    <mergeCell ref="Q266:R266"/>
    <mergeCell ref="Q267:R267"/>
    <mergeCell ref="Q268:R268"/>
    <mergeCell ref="Q269:R269"/>
    <mergeCell ref="Q270:R270"/>
    <mergeCell ref="Q271:R271"/>
    <mergeCell ref="Q272:R272"/>
    <mergeCell ref="E260:K261"/>
    <mergeCell ref="L260:M261"/>
    <mergeCell ref="N260:O261"/>
    <mergeCell ref="P260:P261"/>
    <mergeCell ref="L262:M262"/>
    <mergeCell ref="L263:M263"/>
    <mergeCell ref="W1:Z1"/>
    <mergeCell ref="I159:M159"/>
    <mergeCell ref="I22:Y22"/>
    <mergeCell ref="I24:Y24"/>
    <mergeCell ref="I169:Y169"/>
    <mergeCell ref="K182:M182"/>
    <mergeCell ref="K183:M183"/>
    <mergeCell ref="K184:M184"/>
    <mergeCell ref="J15:Y15"/>
    <mergeCell ref="I28:Y28"/>
    <mergeCell ref="I38:Y38"/>
    <mergeCell ref="I87:Y87"/>
    <mergeCell ref="I126:Y126"/>
    <mergeCell ref="I75:Y75"/>
    <mergeCell ref="J76:Y76"/>
    <mergeCell ref="I77:Y77"/>
    <mergeCell ref="I206:M206"/>
    <mergeCell ref="Q262:R262"/>
    <mergeCell ref="Q263:R263"/>
    <mergeCell ref="C13:H13"/>
    <mergeCell ref="I71:Y71"/>
    <mergeCell ref="I63:M63"/>
    <mergeCell ref="I254:M254"/>
    <mergeCell ref="C251:H251"/>
    <mergeCell ref="I163:Y163"/>
    <mergeCell ref="E197:H197"/>
    <mergeCell ref="I197:M197"/>
    <mergeCell ref="E198:H198"/>
    <mergeCell ref="E196:H196"/>
    <mergeCell ref="W186:X186"/>
    <mergeCell ref="W185:X185"/>
    <mergeCell ref="O191:Q191"/>
    <mergeCell ref="W182:Y182"/>
    <mergeCell ref="W183:Y183"/>
    <mergeCell ref="I26:Y26"/>
    <mergeCell ref="C60:H60"/>
    <mergeCell ref="I73:Y73"/>
    <mergeCell ref="C109:H109"/>
    <mergeCell ref="T228:Y228"/>
    <mergeCell ref="E259:Y259"/>
    <mergeCell ref="I20:M20"/>
    <mergeCell ref="I30:Y30"/>
    <mergeCell ref="E200:H200"/>
    <mergeCell ref="E15:H15"/>
    <mergeCell ref="I200:M200"/>
    <mergeCell ref="E185:J185"/>
    <mergeCell ref="E186:J186"/>
    <mergeCell ref="K185:M185"/>
    <mergeCell ref="E182:J182"/>
    <mergeCell ref="E181:Y181"/>
    <mergeCell ref="W187:X187"/>
    <mergeCell ref="I191:M191"/>
    <mergeCell ref="I196:M196"/>
    <mergeCell ref="E187:J187"/>
    <mergeCell ref="I193:M193"/>
    <mergeCell ref="C150:H150"/>
    <mergeCell ref="C174:H174"/>
    <mergeCell ref="I189:M189"/>
    <mergeCell ref="I112:Y112"/>
    <mergeCell ref="W184:Y184"/>
    <mergeCell ref="I155:Y155"/>
    <mergeCell ref="I157:Y157"/>
    <mergeCell ref="L264:M264"/>
    <mergeCell ref="L265:M265"/>
    <mergeCell ref="L266:M266"/>
    <mergeCell ref="L267:M267"/>
    <mergeCell ref="L268:M268"/>
    <mergeCell ref="L269:M269"/>
    <mergeCell ref="I165:M165"/>
    <mergeCell ref="I167:M167"/>
    <mergeCell ref="N184:V184"/>
    <mergeCell ref="N185:V185"/>
    <mergeCell ref="J255:Y255"/>
    <mergeCell ref="I256:M256"/>
    <mergeCell ref="I176:M176"/>
    <mergeCell ref="I178:M178"/>
    <mergeCell ref="N187:V187"/>
    <mergeCell ref="E183:J183"/>
    <mergeCell ref="E184:J184"/>
    <mergeCell ref="N186:V186"/>
    <mergeCell ref="K186:M187"/>
    <mergeCell ref="E199:H199"/>
    <mergeCell ref="I199:M199"/>
    <mergeCell ref="E206:H206"/>
    <mergeCell ref="E207:H207"/>
    <mergeCell ref="I207:M207"/>
    <mergeCell ref="E208:H208"/>
    <mergeCell ref="I208:M208"/>
    <mergeCell ref="I32:Y32"/>
    <mergeCell ref="I34:M34"/>
    <mergeCell ref="I36:M36"/>
    <mergeCell ref="I69:M69"/>
    <mergeCell ref="I118:M118"/>
    <mergeCell ref="I161:M161"/>
    <mergeCell ref="I79:Y79"/>
    <mergeCell ref="I81:Y81"/>
    <mergeCell ref="I83:M83"/>
    <mergeCell ref="I85:M85"/>
    <mergeCell ref="I114:Y114"/>
    <mergeCell ref="I116:Y116"/>
    <mergeCell ref="I122:M122"/>
    <mergeCell ref="I124:M124"/>
    <mergeCell ref="I120:Y120"/>
    <mergeCell ref="I153:M153"/>
    <mergeCell ref="D111:Y111"/>
    <mergeCell ref="I40:M40"/>
    <mergeCell ref="J74:Y74"/>
    <mergeCell ref="J203:Y203"/>
    <mergeCell ref="I202:M202"/>
    <mergeCell ref="I198:M198"/>
    <mergeCell ref="L270:M270"/>
    <mergeCell ref="L271:M271"/>
    <mergeCell ref="L272:M272"/>
    <mergeCell ref="L273:M273"/>
    <mergeCell ref="L274:M274"/>
    <mergeCell ref="L275:M275"/>
    <mergeCell ref="L276:M276"/>
    <mergeCell ref="L277:M277"/>
    <mergeCell ref="L278:M278"/>
    <mergeCell ref="L280:M280"/>
    <mergeCell ref="L281:M281"/>
    <mergeCell ref="L282:M282"/>
    <mergeCell ref="L283:M283"/>
    <mergeCell ref="L284:M284"/>
    <mergeCell ref="N262:O262"/>
    <mergeCell ref="N263:O263"/>
    <mergeCell ref="N264:O264"/>
    <mergeCell ref="N265:O265"/>
    <mergeCell ref="N266:O266"/>
    <mergeCell ref="N267:O267"/>
    <mergeCell ref="N268:O268"/>
    <mergeCell ref="N269:O269"/>
    <mergeCell ref="N270:O270"/>
    <mergeCell ref="N271:O271"/>
    <mergeCell ref="N272:O272"/>
    <mergeCell ref="N273:O273"/>
    <mergeCell ref="N274:O274"/>
    <mergeCell ref="N275:O275"/>
    <mergeCell ref="N276:O276"/>
    <mergeCell ref="N279:O279"/>
    <mergeCell ref="N280:O280"/>
    <mergeCell ref="N277:O277"/>
    <mergeCell ref="N278:O278"/>
    <mergeCell ref="N290:O290"/>
    <mergeCell ref="L290:M290"/>
    <mergeCell ref="L285:M285"/>
    <mergeCell ref="L286:M286"/>
    <mergeCell ref="L287:M287"/>
    <mergeCell ref="L288:M288"/>
    <mergeCell ref="L289:M289"/>
    <mergeCell ref="N284:O284"/>
    <mergeCell ref="N285:O285"/>
    <mergeCell ref="N286:O286"/>
    <mergeCell ref="N287:O287"/>
    <mergeCell ref="N288:O288"/>
    <mergeCell ref="N289:O289"/>
    <mergeCell ref="Q283:R283"/>
    <mergeCell ref="Q284:R284"/>
    <mergeCell ref="Q285:R285"/>
    <mergeCell ref="Q286:R286"/>
    <mergeCell ref="Q288:R288"/>
    <mergeCell ref="T230:Y230"/>
    <mergeCell ref="T231:Y231"/>
    <mergeCell ref="E229:L229"/>
    <mergeCell ref="E230:L230"/>
    <mergeCell ref="E231:L231"/>
    <mergeCell ref="E232:L232"/>
    <mergeCell ref="E233:L233"/>
    <mergeCell ref="E244:L244"/>
    <mergeCell ref="E243:L243"/>
    <mergeCell ref="E237:L237"/>
    <mergeCell ref="E238:L238"/>
    <mergeCell ref="E239:L239"/>
    <mergeCell ref="E240:L240"/>
    <mergeCell ref="E241:L241"/>
    <mergeCell ref="N281:O281"/>
    <mergeCell ref="N282:O282"/>
    <mergeCell ref="N283:O283"/>
    <mergeCell ref="Q264:R264"/>
    <mergeCell ref="L279:M279"/>
  </mergeCells>
  <phoneticPr fontId="4"/>
  <conditionalFormatting sqref="I20:M20">
    <cfRule type="expression" dxfId="331" priority="332" stopIfTrue="1">
      <formula>TRIM($I20)=""</formula>
    </cfRule>
  </conditionalFormatting>
  <conditionalFormatting sqref="I22:Y22">
    <cfRule type="expression" dxfId="330" priority="331" stopIfTrue="1">
      <formula>AND(TRIM($I22)&lt;&gt;"", OR(ISERROR(FIND("@"&amp;LEFT($I22,3)&amp;"@", 都道府県3))=FALSE, ISERROR(FIND("@"&amp;LEFT($I22,4)&amp;"@",都道府県4))=FALSE))=FALSE</formula>
    </cfRule>
  </conditionalFormatting>
  <conditionalFormatting sqref="I24:Y24">
    <cfRule type="expression" dxfId="329" priority="330" stopIfTrue="1">
      <formula>TRIM($I24)=""</formula>
    </cfRule>
  </conditionalFormatting>
  <conditionalFormatting sqref="I26:Y26">
    <cfRule type="expression" dxfId="328" priority="329" stopIfTrue="1">
      <formula>TRIM($I26)=""</formula>
    </cfRule>
  </conditionalFormatting>
  <conditionalFormatting sqref="I28:Y28">
    <cfRule type="expression" dxfId="327" priority="328" stopIfTrue="1">
      <formula>TRIM($I28)=""</formula>
    </cfRule>
  </conditionalFormatting>
  <conditionalFormatting sqref="I30:Y30">
    <cfRule type="expression" dxfId="326" priority="327" stopIfTrue="1">
      <formula>OR(TRIM($I30)="", NOT(OR(IFERROR(SEARCH(" ",$I30),0)&gt;0, IFERROR(SEARCH("　",$I30),0)&gt;0)))</formula>
    </cfRule>
  </conditionalFormatting>
  <conditionalFormatting sqref="I32:Y32">
    <cfRule type="expression" dxfId="325" priority="326" stopIfTrue="1">
      <formula>OR(TRIM($I32)="", NOT(OR(IFERROR(SEARCH(" ",$I32),0)&gt;0, IFERROR(SEARCH("　",$I32),0)&gt;0)))</formula>
    </cfRule>
  </conditionalFormatting>
  <conditionalFormatting sqref="I34:M34">
    <cfRule type="expression" dxfId="324" priority="325" stopIfTrue="1">
      <formula>NOT(AND(TRIM($I34)&lt;&gt;"",ISNUMBER(VALUE(SUBSTITUTE($I34,"-",""))), IFERROR(SEARCH("-",$I34),0)&gt;0))</formula>
    </cfRule>
  </conditionalFormatting>
  <conditionalFormatting sqref="I36:M36">
    <cfRule type="expression" dxfId="323" priority="324" stopIfTrue="1">
      <formula>AND(TRIM($I36)&lt;&gt;"", NOT(AND(ISNUMBER(VALUE(SUBSTITUTE($I36,"-",""))), IFERROR(SEARCH("-",$I36),0)&gt;0)))</formula>
    </cfRule>
  </conditionalFormatting>
  <conditionalFormatting sqref="I38:Y38">
    <cfRule type="expression" dxfId="322" priority="323" stopIfTrue="1">
      <formula>NOT(AND(TRIM($I38)&lt;&gt;"", IFERROR(SEARCH("@",$I38),0)&gt;0))</formula>
    </cfRule>
  </conditionalFormatting>
  <conditionalFormatting sqref="I40:M40">
    <cfRule type="expression" dxfId="321" priority="322" stopIfTrue="1">
      <formula>AND($I40&lt;&gt;"一致する", $I40&lt;&gt;"一致しない")</formula>
    </cfRule>
  </conditionalFormatting>
  <conditionalFormatting sqref="I63:M63">
    <cfRule type="expression" dxfId="320" priority="321" stopIfTrue="1">
      <formula>AND($I63&lt;&gt;"しない", $I63&lt;&gt;"する")</formula>
    </cfRule>
  </conditionalFormatting>
  <conditionalFormatting sqref="I69:M69">
    <cfRule type="expression" dxfId="319" priority="320" stopIfTrue="1">
      <formula>OR(AND($I63="する",TRIM($I69)=""),AND($I63="しない",NOT(ISBLANK($I69))))</formula>
    </cfRule>
  </conditionalFormatting>
  <conditionalFormatting sqref="I71:Y71">
    <cfRule type="expression" dxfId="318" priority="319" stopIfTrue="1">
      <formula>OR(AND($I63="する",AND($I71&lt;&gt;"", OR(ISERROR(FIND("@"&amp;LEFT($I71,3)&amp;"@", 都道府県3))=FALSE, ISERROR(FIND("@"&amp;LEFT($I71,4)&amp;"@",都道府県4))=FALSE))=FALSE),AND($I63="しない",NOT(ISBLANK($I71))))</formula>
    </cfRule>
  </conditionalFormatting>
  <conditionalFormatting sqref="I73:Y73">
    <cfRule type="expression" dxfId="317" priority="318" stopIfTrue="1">
      <formula>OR(AND($I63="する",TRIM($I73)=""),AND($I63="しない",NOT(ISBLANK($I73))))</formula>
    </cfRule>
  </conditionalFormatting>
  <conditionalFormatting sqref="I75:Y75">
    <cfRule type="expression" dxfId="316" priority="317" stopIfTrue="1">
      <formula>OR(AND($I63="する",TRIM($I75)=""),AND($I63="しない",NOT(ISBLANK($I75))))</formula>
    </cfRule>
  </conditionalFormatting>
  <conditionalFormatting sqref="I77:Y77">
    <cfRule type="expression" dxfId="315" priority="316" stopIfTrue="1">
      <formula>OR(AND($I63="する",TRIM($I77)=""),AND($I63="しない",NOT(ISBLANK($I77))))</formula>
    </cfRule>
  </conditionalFormatting>
  <conditionalFormatting sqref="I79:Y79">
    <cfRule type="expression" dxfId="314" priority="315" stopIfTrue="1">
      <formula>OR(AND($I63="する",OR(TRIM($I79)="", NOT(OR(IFERROR(SEARCH(" ",$I79),0)&gt;0, IFERROR(SEARCH("　",$I79),0)&gt;0)))),AND($I63="しない",NOT(ISBLANK($I79))))</formula>
    </cfRule>
  </conditionalFormatting>
  <conditionalFormatting sqref="I81:Y81">
    <cfRule type="expression" dxfId="313" priority="314" stopIfTrue="1">
      <formula>OR(AND($I63="する",OR(TRIM($I81)="", NOT(OR(IFERROR(SEARCH(" ",$I81),0)&gt;0, IFERROR(SEARCH("　",$I81),0)&gt;0)))),AND($I63="しない",NOT(ISBLANK($I81))))</formula>
    </cfRule>
  </conditionalFormatting>
  <conditionalFormatting sqref="I83:M83">
    <cfRule type="expression" dxfId="312" priority="313" stopIfTrue="1">
      <formula>OR(AND($I63="する",NOT(AND(TRIM($I83)&lt;&gt;"",ISNUMBER(VALUE(SUBSTITUTE($I83,"-",""))),IFERROR(SEARCH("-",$I83),0)&gt;0))), AND($I63="しない",NOT(ISBLANK($I83))))</formula>
    </cfRule>
  </conditionalFormatting>
  <conditionalFormatting sqref="P83">
    <cfRule type="expression" dxfId="311" priority="312" stopIfTrue="1">
      <formula>AND($I63="しない",NOT(ISBLANK($P83)))</formula>
    </cfRule>
  </conditionalFormatting>
  <conditionalFormatting sqref="I85:M85">
    <cfRule type="expression" dxfId="310" priority="311" stopIfTrue="1">
      <formula>OR(AND($I63="する",AND(TRIM($I85)&lt;&gt;"",NOT(AND(ISNUMBER(VALUE(SUBSTITUTE($I85,"-",""))),IFERROR(SEARCH("-",$I85),0)&gt;0)))), AND($I63="しない",NOT(ISBLANK($I85))))</formula>
    </cfRule>
  </conditionalFormatting>
  <conditionalFormatting sqref="I87:Y87">
    <cfRule type="expression" dxfId="309" priority="310" stopIfTrue="1">
      <formula>OR(AND($I63="する",OR(TRIM($I87)="", NOT(IFERROR(SEARCH("@",$I87),0)&gt;0))),AND($I63="しない",NOT(ISBLANK($I87))))</formula>
    </cfRule>
  </conditionalFormatting>
  <conditionalFormatting sqref="I114:Y114">
    <cfRule type="expression" dxfId="308" priority="309" stopIfTrue="1">
      <formula>AND(TRIM($I114)&lt;&gt;"", NOT(OR(IFERROR(SEARCH(" ",$I114),0)&gt;0, IFERROR(SEARCH("　",$I114),0)&gt;0)))</formula>
    </cfRule>
  </conditionalFormatting>
  <conditionalFormatting sqref="I116:Y116">
    <cfRule type="expression" dxfId="307" priority="308" stopIfTrue="1">
      <formula>AND(TRIM($I116)&lt;&gt;"", NOT(OR(IFERROR(SEARCH(" ",$I116),0)&gt;0, IFERROR(SEARCH("　",$I116),0)&gt;0)))</formula>
    </cfRule>
  </conditionalFormatting>
  <conditionalFormatting sqref="I120:Y120">
    <cfRule type="expression" dxfId="306" priority="307" stopIfTrue="1">
      <formula>AND(TRIM($I120)&lt;&gt;"", AND(OR(ISERROR(FIND("@"&amp;LEFT($I120,3)&amp;"@", 都道府県3))=FALSE, ISERROR(FIND("@"&amp;LEFT($I120,4)&amp;"@",都道府県4))=FALSE))=FALSE)</formula>
    </cfRule>
  </conditionalFormatting>
  <conditionalFormatting sqref="I122:M122">
    <cfRule type="expression" dxfId="305" priority="306" stopIfTrue="1">
      <formula>AND(TRIM($I122)&lt;&gt;"", NOT(AND(ISNUMBER(VALUE(SUBSTITUTE($I122,"-",""))), IFERROR(SEARCH("-",$I122),0)&gt;0)))</formula>
    </cfRule>
  </conditionalFormatting>
  <conditionalFormatting sqref="I124:M124">
    <cfRule type="expression" dxfId="304" priority="305" stopIfTrue="1">
      <formula>AND(TRIM($I124)&lt;&gt;"", NOT(AND(ISNUMBER(VALUE(SUBSTITUTE($I124,"-",""))), IFERROR(SEARCH("-",$I124),0)&gt;0)))</formula>
    </cfRule>
  </conditionalFormatting>
  <conditionalFormatting sqref="I126:Y126">
    <cfRule type="expression" dxfId="303" priority="304" stopIfTrue="1">
      <formula>AND(TRIM($I126)&lt;&gt;"", NOT(IFERROR(SEARCH("@",$I126),0)&gt;0))</formula>
    </cfRule>
  </conditionalFormatting>
  <conditionalFormatting sqref="I153:M153">
    <cfRule type="expression" dxfId="302" priority="303" stopIfTrue="1">
      <formula>AND($I153&lt;&gt;"しない", $I153&lt;&gt;"する")</formula>
    </cfRule>
  </conditionalFormatting>
  <conditionalFormatting sqref="I155:Y155">
    <cfRule type="expression" dxfId="301" priority="302" stopIfTrue="1">
      <formula>AND($I153="する",OR(TRIM($I155)="", NOT(OR(IFERROR(SEARCH(" ",$I155),0)&gt;0, IFERROR(SEARCH("　",$I155),0)&gt;0))))</formula>
    </cfRule>
  </conditionalFormatting>
  <conditionalFormatting sqref="I157:Y157">
    <cfRule type="expression" dxfId="300" priority="301" stopIfTrue="1">
      <formula>AND($I153="する",OR(TRIM($I157)="", NOT(OR(IFERROR(SEARCH(" ",$I157),0)&gt;0, IFERROR(SEARCH("　",$I157),0)&gt;0))))</formula>
    </cfRule>
  </conditionalFormatting>
  <conditionalFormatting sqref="I159:M159">
    <cfRule type="expression" dxfId="299" priority="300" stopIfTrue="1">
      <formula>AND($I153="する",OR(TRIM($I159)="", LEN($I159)&lt;&gt;8, NOT(ISNUMBER(VALUE(I159))), IFERROR(SEARCH("-", $I159),0)&gt;0))</formula>
    </cfRule>
  </conditionalFormatting>
  <conditionalFormatting sqref="I161:M161">
    <cfRule type="expression" dxfId="298" priority="299" stopIfTrue="1">
      <formula>AND($I153="する",TRIM($I161)="")</formula>
    </cfRule>
  </conditionalFormatting>
  <conditionalFormatting sqref="I163:Y163">
    <cfRule type="expression" dxfId="297" priority="298" stopIfTrue="1">
      <formula>AND($I153="する",AND($I163&lt;&gt;"", OR(ISERROR(FIND("@"&amp;LEFT($I163,3)&amp;"@", 都道府県3))=FALSE, ISERROR(FIND("@"&amp;LEFT($I163,4)&amp;"@",都道府県4))=FALSE))=FALSE)</formula>
    </cfRule>
  </conditionalFormatting>
  <conditionalFormatting sqref="I165:M165">
    <cfRule type="expression" dxfId="296" priority="297" stopIfTrue="1">
      <formula>AND($I153="する",NOT(AND(TRIM($I165)&lt;&gt;"",ISNUMBER(VALUE(SUBSTITUTE($I165,"-",""))),IFERROR(SEARCH("-",$I165),0)&gt;0)))</formula>
    </cfRule>
  </conditionalFormatting>
  <conditionalFormatting sqref="I167:M167">
    <cfRule type="expression" dxfId="295" priority="296" stopIfTrue="1">
      <formula>AND($I153="する",AND(TRIM($I167)&lt;&gt;"",NOT(AND(ISNUMBER(VALUE(SUBSTITUTE($I167,"-",""))),IFERROR(SEARCH("-",$I167),0)&gt;0))))</formula>
    </cfRule>
  </conditionalFormatting>
  <conditionalFormatting sqref="I169:Y169">
    <cfRule type="expression" dxfId="294" priority="295" stopIfTrue="1">
      <formula>AND($I153="する",AND(TRIM($I169)&lt;&gt;"", NOT(IFERROR(SEARCH("@",$I169),0)&gt;0)))</formula>
    </cfRule>
  </conditionalFormatting>
  <conditionalFormatting sqref="K183:M183">
    <cfRule type="expression" dxfId="293" priority="294" stopIfTrue="1">
      <formula>$A$182&lt;&gt;0</formula>
    </cfRule>
  </conditionalFormatting>
  <conditionalFormatting sqref="K184:M184">
    <cfRule type="expression" dxfId="292" priority="293" stopIfTrue="1">
      <formula>$A$182&lt;&gt;0</formula>
    </cfRule>
  </conditionalFormatting>
  <conditionalFormatting sqref="N184:V184">
    <cfRule type="expression" dxfId="291" priority="292" stopIfTrue="1">
      <formula>AND($K184="○",ISBLANK($N184))</formula>
    </cfRule>
  </conditionalFormatting>
  <conditionalFormatting sqref="K185:M185">
    <cfRule type="expression" dxfId="290" priority="291" stopIfTrue="1">
      <formula>$A$182&lt;&gt;0</formula>
    </cfRule>
  </conditionalFormatting>
  <conditionalFormatting sqref="N185:V185">
    <cfRule type="expression" dxfId="289" priority="290" stopIfTrue="1">
      <formula>AND($K185="○",ISBLANK($N185))</formula>
    </cfRule>
  </conditionalFormatting>
  <conditionalFormatting sqref="K186:M187">
    <cfRule type="expression" dxfId="288" priority="289" stopIfTrue="1">
      <formula>$A$182&lt;&gt;0</formula>
    </cfRule>
  </conditionalFormatting>
  <conditionalFormatting sqref="N186:V186">
    <cfRule type="expression" dxfId="287" priority="288" stopIfTrue="1">
      <formula>AND($K186="○",ISBLANK($N186))</formula>
    </cfRule>
  </conditionalFormatting>
  <conditionalFormatting sqref="W186:X186">
    <cfRule type="expression" dxfId="286" priority="287" stopIfTrue="1">
      <formula>AND($K186="○",ISBLANK($W186))</formula>
    </cfRule>
  </conditionalFormatting>
  <conditionalFormatting sqref="I189:M189">
    <cfRule type="expression" dxfId="285" priority="286" stopIfTrue="1">
      <formula>TRIM($I189)=""</formula>
    </cfRule>
  </conditionalFormatting>
  <conditionalFormatting sqref="I196:M196">
    <cfRule type="expression" dxfId="284" priority="285" stopIfTrue="1">
      <formula>TRIM($I196)=""</formula>
    </cfRule>
  </conditionalFormatting>
  <conditionalFormatting sqref="I197:M197">
    <cfRule type="expression" dxfId="283" priority="284" stopIfTrue="1">
      <formula>TRIM($I197)=""</formula>
    </cfRule>
  </conditionalFormatting>
  <conditionalFormatting sqref="I198:M198">
    <cfRule type="expression" dxfId="282" priority="283" stopIfTrue="1">
      <formula>TRIM($I198)=""</formula>
    </cfRule>
  </conditionalFormatting>
  <conditionalFormatting sqref="I200:M200">
    <cfRule type="expression" dxfId="281" priority="282" stopIfTrue="1">
      <formula>TRIM($I200)=""</formula>
    </cfRule>
  </conditionalFormatting>
  <conditionalFormatting sqref="I207:M207">
    <cfRule type="expression" dxfId="280" priority="281" stopIfTrue="1">
      <formula>TRIM($I207)=""</formula>
    </cfRule>
  </conditionalFormatting>
  <conditionalFormatting sqref="I208:M208">
    <cfRule type="expression" dxfId="279" priority="280" stopIfTrue="1">
      <formula>TRIM($I208)=""</formula>
    </cfRule>
  </conditionalFormatting>
  <conditionalFormatting sqref="S213:Y213">
    <cfRule type="expression" dxfId="278" priority="279" stopIfTrue="1">
      <formula>TRIM($S213)=""</formula>
    </cfRule>
  </conditionalFormatting>
  <conditionalFormatting sqref="S214:Y214">
    <cfRule type="expression" dxfId="277" priority="278" stopIfTrue="1">
      <formula>TRIM($S214)=""</formula>
    </cfRule>
  </conditionalFormatting>
  <conditionalFormatting sqref="S215:Y215">
    <cfRule type="expression" dxfId="276" priority="277" stopIfTrue="1">
      <formula>TRIM($S215)=""</formula>
    </cfRule>
  </conditionalFormatting>
  <conditionalFormatting sqref="S216:Y216">
    <cfRule type="expression" dxfId="275" priority="276" stopIfTrue="1">
      <formula>TRIM($S216)=""</formula>
    </cfRule>
  </conditionalFormatting>
  <conditionalFormatting sqref="I254:M254">
    <cfRule type="expression" dxfId="274" priority="275" stopIfTrue="1">
      <formula>ISBLANK($I254)</formula>
    </cfRule>
  </conditionalFormatting>
  <conditionalFormatting sqref="P254">
    <cfRule type="expression" dxfId="273" priority="274" stopIfTrue="1">
      <formula>OR(NOT(ISNUMBER(VALUE(P254))), TRIM(P254)="", LEN(P254)&lt;&gt;6)</formula>
    </cfRule>
  </conditionalFormatting>
  <conditionalFormatting sqref="I256:M256">
    <cfRule type="expression" dxfId="272" priority="273" stopIfTrue="1">
      <formula>TRIM($I256)=""</formula>
    </cfRule>
  </conditionalFormatting>
  <conditionalFormatting sqref="L262:M262">
    <cfRule type="expression" dxfId="271" priority="272" stopIfTrue="1">
      <formula>希望&lt;&gt;0</formula>
    </cfRule>
  </conditionalFormatting>
  <conditionalFormatting sqref="N262:O262">
    <cfRule type="expression" dxfId="270" priority="271" stopIfTrue="1">
      <formula>AND(TRIM($L262)&lt;&gt;"",AND(N262&lt;&gt;"一般",N262&lt;&gt;"特定"))</formula>
    </cfRule>
  </conditionalFormatting>
  <conditionalFormatting sqref="P262">
    <cfRule type="expression" dxfId="269" priority="270" stopIfTrue="1">
      <formula>AND(TRIM($L262)&lt;&gt;"",TRIM(P262)="")</formula>
    </cfRule>
  </conditionalFormatting>
  <conditionalFormatting sqref="Q262:R262">
    <cfRule type="expression" dxfId="268" priority="269" stopIfTrue="1">
      <formula>AND(TRIM($L262)&lt;&gt;"",TRIM(Q262)="")</formula>
    </cfRule>
  </conditionalFormatting>
  <conditionalFormatting sqref="T262">
    <cfRule type="expression" dxfId="267" priority="268" stopIfTrue="1">
      <formula>AND(TRIM($L262)&lt;&gt;"",TRIM(T262)="")</formula>
    </cfRule>
  </conditionalFormatting>
  <conditionalFormatting sqref="U262">
    <cfRule type="expression" dxfId="266" priority="267" stopIfTrue="1">
      <formula>AND(TRIM($L262)&lt;&gt;"",TRIM(U262)="")</formula>
    </cfRule>
  </conditionalFormatting>
  <conditionalFormatting sqref="V262">
    <cfRule type="expression" dxfId="265" priority="266" stopIfTrue="1">
      <formula>AND(TRIM($L262)&lt;&gt;"",TRIM(V262)="")</formula>
    </cfRule>
  </conditionalFormatting>
  <conditionalFormatting sqref="W262">
    <cfRule type="expression" dxfId="264" priority="265" stopIfTrue="1">
      <formula>AND(TRIM($L262)&lt;&gt;"",TRIM(W262)="")</formula>
    </cfRule>
  </conditionalFormatting>
  <conditionalFormatting sqref="X262">
    <cfRule type="expression" dxfId="263" priority="264" stopIfTrue="1">
      <formula>AND(TRIM($L262)&lt;&gt;"",TRIM(X262)="")</formula>
    </cfRule>
  </conditionalFormatting>
  <conditionalFormatting sqref="L263:M263">
    <cfRule type="expression" dxfId="262" priority="263" stopIfTrue="1">
      <formula>希望&lt;&gt;0</formula>
    </cfRule>
  </conditionalFormatting>
  <conditionalFormatting sqref="N263:O263">
    <cfRule type="expression" dxfId="261" priority="262" stopIfTrue="1">
      <formula>AND(TRIM($L263)&lt;&gt;"",AND(N263&lt;&gt;"一般",N263&lt;&gt;"特定"))</formula>
    </cfRule>
  </conditionalFormatting>
  <conditionalFormatting sqref="P263">
    <cfRule type="expression" dxfId="260" priority="261" stopIfTrue="1">
      <formula>AND(TRIM($L263)&lt;&gt;"",TRIM(P263)="")</formula>
    </cfRule>
  </conditionalFormatting>
  <conditionalFormatting sqref="Q263:R263">
    <cfRule type="expression" dxfId="259" priority="260" stopIfTrue="1">
      <formula>AND(TRIM($L263)&lt;&gt;"",TRIM(Q263)="")</formula>
    </cfRule>
  </conditionalFormatting>
  <conditionalFormatting sqref="T263">
    <cfRule type="expression" dxfId="258" priority="259" stopIfTrue="1">
      <formula>AND(TRIM($L263)&lt;&gt;"",TRIM(T263)="")</formula>
    </cfRule>
  </conditionalFormatting>
  <conditionalFormatting sqref="U263">
    <cfRule type="expression" dxfId="257" priority="258" stopIfTrue="1">
      <formula>AND(TRIM($L263)&lt;&gt;"",TRIM(U263)="")</formula>
    </cfRule>
  </conditionalFormatting>
  <conditionalFormatting sqref="V263">
    <cfRule type="expression" dxfId="256" priority="257" stopIfTrue="1">
      <formula>AND(TRIM($L263)&lt;&gt;"",TRIM(V263)="")</formula>
    </cfRule>
  </conditionalFormatting>
  <conditionalFormatting sqref="W263">
    <cfRule type="expression" dxfId="255" priority="256" stopIfTrue="1">
      <formula>AND(TRIM($L263)&lt;&gt;"",TRIM(W263)="")</formula>
    </cfRule>
  </conditionalFormatting>
  <conditionalFormatting sqref="X263">
    <cfRule type="expression" dxfId="254" priority="255" stopIfTrue="1">
      <formula>AND(TRIM($L263)&lt;&gt;"",TRIM(X263)="")</formula>
    </cfRule>
  </conditionalFormatting>
  <conditionalFormatting sqref="L264:M264">
    <cfRule type="expression" dxfId="253" priority="254" stopIfTrue="1">
      <formula>希望&lt;&gt;0</formula>
    </cfRule>
  </conditionalFormatting>
  <conditionalFormatting sqref="N264:O264">
    <cfRule type="expression" dxfId="252" priority="253" stopIfTrue="1">
      <formula>AND(TRIM($L264)&lt;&gt;"",AND(N264&lt;&gt;"一般",N264&lt;&gt;"特定"))</formula>
    </cfRule>
  </conditionalFormatting>
  <conditionalFormatting sqref="P264">
    <cfRule type="expression" dxfId="251" priority="252" stopIfTrue="1">
      <formula>AND(TRIM($L264)&lt;&gt;"",TRIM(P264)="")</formula>
    </cfRule>
  </conditionalFormatting>
  <conditionalFormatting sqref="Q264:R264">
    <cfRule type="expression" dxfId="250" priority="251" stopIfTrue="1">
      <formula>AND(TRIM($L264)&lt;&gt;"",TRIM(Q264)="")</formula>
    </cfRule>
  </conditionalFormatting>
  <conditionalFormatting sqref="T264">
    <cfRule type="expression" dxfId="249" priority="250" stopIfTrue="1">
      <formula>AND(TRIM($L264)&lt;&gt;"",TRIM(T264)="")</formula>
    </cfRule>
  </conditionalFormatting>
  <conditionalFormatting sqref="U264">
    <cfRule type="expression" dxfId="248" priority="249" stopIfTrue="1">
      <formula>AND(TRIM($L264)&lt;&gt;"",TRIM(U264)="")</formula>
    </cfRule>
  </conditionalFormatting>
  <conditionalFormatting sqref="V264">
    <cfRule type="expression" dxfId="247" priority="248" stopIfTrue="1">
      <formula>AND(TRIM($L264)&lt;&gt;"",TRIM(V264)="")</formula>
    </cfRule>
  </conditionalFormatting>
  <conditionalFormatting sqref="W264">
    <cfRule type="expression" dxfId="246" priority="247" stopIfTrue="1">
      <formula>AND(TRIM($L264)&lt;&gt;"",TRIM(W264)="")</formula>
    </cfRule>
  </conditionalFormatting>
  <conditionalFormatting sqref="X264">
    <cfRule type="expression" dxfId="245" priority="246" stopIfTrue="1">
      <formula>AND(TRIM($L264)&lt;&gt;"",TRIM(X264)="")</formula>
    </cfRule>
  </conditionalFormatting>
  <conditionalFormatting sqref="L265:M265">
    <cfRule type="expression" dxfId="244" priority="245" stopIfTrue="1">
      <formula>希望&lt;&gt;0</formula>
    </cfRule>
  </conditionalFormatting>
  <conditionalFormatting sqref="N265:O265">
    <cfRule type="expression" dxfId="243" priority="244" stopIfTrue="1">
      <formula>AND(TRIM($L265)&lt;&gt;"",AND(N265&lt;&gt;"一般",N265&lt;&gt;"特定"))</formula>
    </cfRule>
  </conditionalFormatting>
  <conditionalFormatting sqref="P265">
    <cfRule type="expression" dxfId="242" priority="243" stopIfTrue="1">
      <formula>AND(TRIM($L265)&lt;&gt;"",TRIM(P265)="")</formula>
    </cfRule>
  </conditionalFormatting>
  <conditionalFormatting sqref="Q265:R265">
    <cfRule type="expression" dxfId="241" priority="242" stopIfTrue="1">
      <formula>AND(TRIM($L265)&lt;&gt;"",TRIM(Q265)="")</formula>
    </cfRule>
  </conditionalFormatting>
  <conditionalFormatting sqref="T265">
    <cfRule type="expression" dxfId="240" priority="241" stopIfTrue="1">
      <formula>AND(TRIM($L265)&lt;&gt;"",TRIM(T265)="")</formula>
    </cfRule>
  </conditionalFormatting>
  <conditionalFormatting sqref="U265">
    <cfRule type="expression" dxfId="239" priority="240" stopIfTrue="1">
      <formula>AND(TRIM($L265)&lt;&gt;"",TRIM(U265)="")</formula>
    </cfRule>
  </conditionalFormatting>
  <conditionalFormatting sqref="V265">
    <cfRule type="expression" dxfId="238" priority="239" stopIfTrue="1">
      <formula>AND(TRIM($L265)&lt;&gt;"",TRIM(V265)="")</formula>
    </cfRule>
  </conditionalFormatting>
  <conditionalFormatting sqref="W265">
    <cfRule type="expression" dxfId="237" priority="238" stopIfTrue="1">
      <formula>AND(TRIM($L265)&lt;&gt;"",TRIM(W265)="")</formula>
    </cfRule>
  </conditionalFormatting>
  <conditionalFormatting sqref="X265">
    <cfRule type="expression" dxfId="236" priority="237" stopIfTrue="1">
      <formula>AND(TRIM($L265)&lt;&gt;"",TRIM(X265)="")</formula>
    </cfRule>
  </conditionalFormatting>
  <conditionalFormatting sqref="L266:M266">
    <cfRule type="expression" dxfId="235" priority="236" stopIfTrue="1">
      <formula>希望&lt;&gt;0</formula>
    </cfRule>
  </conditionalFormatting>
  <conditionalFormatting sqref="N266:O266">
    <cfRule type="expression" dxfId="234" priority="235" stopIfTrue="1">
      <formula>AND(TRIM($L266)&lt;&gt;"",AND(N266&lt;&gt;"一般",N266&lt;&gt;"特定"))</formula>
    </cfRule>
  </conditionalFormatting>
  <conditionalFormatting sqref="P266">
    <cfRule type="expression" dxfId="233" priority="234" stopIfTrue="1">
      <formula>AND(TRIM($L266)&lt;&gt;"",TRIM(P266)="")</formula>
    </cfRule>
  </conditionalFormatting>
  <conditionalFormatting sqref="Q266:R266">
    <cfRule type="expression" dxfId="232" priority="233" stopIfTrue="1">
      <formula>AND(TRIM($L266)&lt;&gt;"",TRIM(Q266)="")</formula>
    </cfRule>
  </conditionalFormatting>
  <conditionalFormatting sqref="T266">
    <cfRule type="expression" dxfId="231" priority="232" stopIfTrue="1">
      <formula>AND(TRIM($L266)&lt;&gt;"",TRIM(T266)="")</formula>
    </cfRule>
  </conditionalFormatting>
  <conditionalFormatting sqref="U266">
    <cfRule type="expression" dxfId="230" priority="231" stopIfTrue="1">
      <formula>AND(TRIM($L266)&lt;&gt;"",TRIM(U266)="")</formula>
    </cfRule>
  </conditionalFormatting>
  <conditionalFormatting sqref="V266">
    <cfRule type="expression" dxfId="229" priority="230" stopIfTrue="1">
      <formula>AND(TRIM($L266)&lt;&gt;"",TRIM(V266)="")</formula>
    </cfRule>
  </conditionalFormatting>
  <conditionalFormatting sqref="W266">
    <cfRule type="expression" dxfId="228" priority="229" stopIfTrue="1">
      <formula>AND(TRIM($L266)&lt;&gt;"",TRIM(W266)="")</formula>
    </cfRule>
  </conditionalFormatting>
  <conditionalFormatting sqref="X266">
    <cfRule type="expression" dxfId="227" priority="228" stopIfTrue="1">
      <formula>AND(TRIM($L266)&lt;&gt;"",TRIM(X266)="")</formula>
    </cfRule>
  </conditionalFormatting>
  <conditionalFormatting sqref="L267:M267">
    <cfRule type="expression" dxfId="226" priority="227" stopIfTrue="1">
      <formula>希望&lt;&gt;0</formula>
    </cfRule>
  </conditionalFormatting>
  <conditionalFormatting sqref="N267:O267">
    <cfRule type="expression" dxfId="225" priority="226" stopIfTrue="1">
      <formula>AND(TRIM($L267)&lt;&gt;"",AND(N267&lt;&gt;"一般",N267&lt;&gt;"特定"))</formula>
    </cfRule>
  </conditionalFormatting>
  <conditionalFormatting sqref="P267">
    <cfRule type="expression" dxfId="224" priority="225" stopIfTrue="1">
      <formula>AND(TRIM($L267)&lt;&gt;"",TRIM(P267)="")</formula>
    </cfRule>
  </conditionalFormatting>
  <conditionalFormatting sqref="Q267:R267">
    <cfRule type="expression" dxfId="223" priority="224" stopIfTrue="1">
      <formula>AND(TRIM($L267)&lt;&gt;"",TRIM(Q267)="")</formula>
    </cfRule>
  </conditionalFormatting>
  <conditionalFormatting sqref="T267">
    <cfRule type="expression" dxfId="222" priority="223" stopIfTrue="1">
      <formula>AND(TRIM($L267)&lt;&gt;"",TRIM(T267)="")</formula>
    </cfRule>
  </conditionalFormatting>
  <conditionalFormatting sqref="U267">
    <cfRule type="expression" dxfId="221" priority="222" stopIfTrue="1">
      <formula>AND(TRIM($L267)&lt;&gt;"",TRIM(U267)="")</formula>
    </cfRule>
  </conditionalFormatting>
  <conditionalFormatting sqref="V267">
    <cfRule type="expression" dxfId="220" priority="221" stopIfTrue="1">
      <formula>AND(TRIM($L267)&lt;&gt;"",TRIM(V267)="")</formula>
    </cfRule>
  </conditionalFormatting>
  <conditionalFormatting sqref="W267">
    <cfRule type="expression" dxfId="219" priority="220" stopIfTrue="1">
      <formula>AND(TRIM($L267)&lt;&gt;"",TRIM(W267)="")</formula>
    </cfRule>
  </conditionalFormatting>
  <conditionalFormatting sqref="X267">
    <cfRule type="expression" dxfId="218" priority="219" stopIfTrue="1">
      <formula>AND(TRIM($L267)&lt;&gt;"",TRIM(X267)="")</formula>
    </cfRule>
  </conditionalFormatting>
  <conditionalFormatting sqref="L268:M268">
    <cfRule type="expression" dxfId="217" priority="218" stopIfTrue="1">
      <formula>希望&lt;&gt;0</formula>
    </cfRule>
  </conditionalFormatting>
  <conditionalFormatting sqref="N268:O268">
    <cfRule type="expression" dxfId="216" priority="217" stopIfTrue="1">
      <formula>AND(TRIM($L268)&lt;&gt;"",AND(N268&lt;&gt;"一般",N268&lt;&gt;"特定"))</formula>
    </cfRule>
  </conditionalFormatting>
  <conditionalFormatting sqref="P268">
    <cfRule type="expression" dxfId="215" priority="216" stopIfTrue="1">
      <formula>AND(TRIM($L268)&lt;&gt;"",TRIM(P268)="")</formula>
    </cfRule>
  </conditionalFormatting>
  <conditionalFormatting sqref="Q268:R268">
    <cfRule type="expression" dxfId="214" priority="215" stopIfTrue="1">
      <formula>AND(TRIM($L268)&lt;&gt;"",TRIM(Q268)="")</formula>
    </cfRule>
  </conditionalFormatting>
  <conditionalFormatting sqref="T268">
    <cfRule type="expression" dxfId="213" priority="214" stopIfTrue="1">
      <formula>AND(TRIM($L268)&lt;&gt;"",TRIM(T268)="")</formula>
    </cfRule>
  </conditionalFormatting>
  <conditionalFormatting sqref="U268">
    <cfRule type="expression" dxfId="212" priority="213" stopIfTrue="1">
      <formula>AND(TRIM($L268)&lt;&gt;"",TRIM(U268)="")</formula>
    </cfRule>
  </conditionalFormatting>
  <conditionalFormatting sqref="V268">
    <cfRule type="expression" dxfId="211" priority="212" stopIfTrue="1">
      <formula>AND(TRIM($L268)&lt;&gt;"",TRIM(V268)="")</formula>
    </cfRule>
  </conditionalFormatting>
  <conditionalFormatting sqref="W268">
    <cfRule type="expression" dxfId="210" priority="211" stopIfTrue="1">
      <formula>AND(TRIM($L268)&lt;&gt;"",TRIM(W268)="")</formula>
    </cfRule>
  </conditionalFormatting>
  <conditionalFormatting sqref="X268">
    <cfRule type="expression" dxfId="209" priority="210" stopIfTrue="1">
      <formula>AND(TRIM($L268)&lt;&gt;"",TRIM(X268)="")</formula>
    </cfRule>
  </conditionalFormatting>
  <conditionalFormatting sqref="L269:M269">
    <cfRule type="expression" dxfId="208" priority="209" stopIfTrue="1">
      <formula>希望&lt;&gt;0</formula>
    </cfRule>
  </conditionalFormatting>
  <conditionalFormatting sqref="N269:O269">
    <cfRule type="expression" dxfId="207" priority="208" stopIfTrue="1">
      <formula>AND(TRIM($L269)&lt;&gt;"",AND(N269&lt;&gt;"一般",N269&lt;&gt;"特定"))</formula>
    </cfRule>
  </conditionalFormatting>
  <conditionalFormatting sqref="P269">
    <cfRule type="expression" dxfId="206" priority="207" stopIfTrue="1">
      <formula>AND(TRIM($L269)&lt;&gt;"",TRIM(P269)="")</formula>
    </cfRule>
  </conditionalFormatting>
  <conditionalFormatting sqref="Q269:R269">
    <cfRule type="expression" dxfId="205" priority="206" stopIfTrue="1">
      <formula>AND(TRIM($L269)&lt;&gt;"",TRIM(Q269)="")</formula>
    </cfRule>
  </conditionalFormatting>
  <conditionalFormatting sqref="T269">
    <cfRule type="expression" dxfId="204" priority="205" stopIfTrue="1">
      <formula>AND(TRIM($L269)&lt;&gt;"",TRIM(T269)="")</formula>
    </cfRule>
  </conditionalFormatting>
  <conditionalFormatting sqref="U269">
    <cfRule type="expression" dxfId="203" priority="204" stopIfTrue="1">
      <formula>AND(TRIM($L269)&lt;&gt;"",TRIM(U269)="")</formula>
    </cfRule>
  </conditionalFormatting>
  <conditionalFormatting sqref="V269">
    <cfRule type="expression" dxfId="202" priority="203" stopIfTrue="1">
      <formula>AND(TRIM($L269)&lt;&gt;"",TRIM(V269)="")</formula>
    </cfRule>
  </conditionalFormatting>
  <conditionalFormatting sqref="W269">
    <cfRule type="expression" dxfId="201" priority="202" stopIfTrue="1">
      <formula>AND(TRIM($L269)&lt;&gt;"",TRIM(W269)="")</formula>
    </cfRule>
  </conditionalFormatting>
  <conditionalFormatting sqref="X269">
    <cfRule type="expression" dxfId="200" priority="201" stopIfTrue="1">
      <formula>AND(TRIM($L269)&lt;&gt;"",TRIM(X269)="")</formula>
    </cfRule>
  </conditionalFormatting>
  <conditionalFormatting sqref="L270:M270">
    <cfRule type="expression" dxfId="199" priority="200" stopIfTrue="1">
      <formula>希望&lt;&gt;0</formula>
    </cfRule>
  </conditionalFormatting>
  <conditionalFormatting sqref="N270:O270">
    <cfRule type="expression" dxfId="198" priority="199" stopIfTrue="1">
      <formula>AND(TRIM($L270)&lt;&gt;"",AND(N270&lt;&gt;"一般",N270&lt;&gt;"特定"))</formula>
    </cfRule>
  </conditionalFormatting>
  <conditionalFormatting sqref="P270">
    <cfRule type="expression" dxfId="197" priority="198" stopIfTrue="1">
      <formula>AND(TRIM($L270)&lt;&gt;"",TRIM(P270)="")</formula>
    </cfRule>
  </conditionalFormatting>
  <conditionalFormatting sqref="Q270:R270">
    <cfRule type="expression" dxfId="196" priority="197" stopIfTrue="1">
      <formula>AND(TRIM($L270)&lt;&gt;"",TRIM(Q270)="")</formula>
    </cfRule>
  </conditionalFormatting>
  <conditionalFormatting sqref="T270">
    <cfRule type="expression" dxfId="195" priority="196" stopIfTrue="1">
      <formula>AND(TRIM($L270)&lt;&gt;"",TRIM(T270)="")</formula>
    </cfRule>
  </conditionalFormatting>
  <conditionalFormatting sqref="U270">
    <cfRule type="expression" dxfId="194" priority="195" stopIfTrue="1">
      <formula>AND(TRIM($L270)&lt;&gt;"",TRIM(U270)="")</formula>
    </cfRule>
  </conditionalFormatting>
  <conditionalFormatting sqref="V270">
    <cfRule type="expression" dxfId="193" priority="194" stopIfTrue="1">
      <formula>AND(TRIM($L270)&lt;&gt;"",TRIM(V270)="")</formula>
    </cfRule>
  </conditionalFormatting>
  <conditionalFormatting sqref="W270">
    <cfRule type="expression" dxfId="192" priority="193" stopIfTrue="1">
      <formula>AND(TRIM($L270)&lt;&gt;"",TRIM(W270)="")</formula>
    </cfRule>
  </conditionalFormatting>
  <conditionalFormatting sqref="X270">
    <cfRule type="expression" dxfId="191" priority="192" stopIfTrue="1">
      <formula>AND(TRIM($L270)&lt;&gt;"",TRIM(X270)="")</formula>
    </cfRule>
  </conditionalFormatting>
  <conditionalFormatting sqref="L271:M271">
    <cfRule type="expression" dxfId="190" priority="191" stopIfTrue="1">
      <formula>希望&lt;&gt;0</formula>
    </cfRule>
  </conditionalFormatting>
  <conditionalFormatting sqref="N271:O271">
    <cfRule type="expression" dxfId="189" priority="190" stopIfTrue="1">
      <formula>AND(TRIM($L271)&lt;&gt;"",AND(N271&lt;&gt;"一般",N271&lt;&gt;"特定"))</formula>
    </cfRule>
  </conditionalFormatting>
  <conditionalFormatting sqref="P271">
    <cfRule type="expression" dxfId="188" priority="189" stopIfTrue="1">
      <formula>AND(TRIM($L271)&lt;&gt;"",TRIM(P271)="")</formula>
    </cfRule>
  </conditionalFormatting>
  <conditionalFormatting sqref="Q271:R271">
    <cfRule type="expression" dxfId="187" priority="188" stopIfTrue="1">
      <formula>AND(TRIM($L271)&lt;&gt;"",TRIM(Q271)="")</formula>
    </cfRule>
  </conditionalFormatting>
  <conditionalFormatting sqref="T271">
    <cfRule type="expression" dxfId="186" priority="187" stopIfTrue="1">
      <formula>AND(TRIM($L271)&lt;&gt;"",TRIM(T271)="")</formula>
    </cfRule>
  </conditionalFormatting>
  <conditionalFormatting sqref="U271">
    <cfRule type="expression" dxfId="185" priority="186" stopIfTrue="1">
      <formula>AND(TRIM($L271)&lt;&gt;"",TRIM(U271)="")</formula>
    </cfRule>
  </conditionalFormatting>
  <conditionalFormatting sqref="V271">
    <cfRule type="expression" dxfId="184" priority="185" stopIfTrue="1">
      <formula>AND(TRIM($L271)&lt;&gt;"",TRIM(V271)="")</formula>
    </cfRule>
  </conditionalFormatting>
  <conditionalFormatting sqref="W271">
    <cfRule type="expression" dxfId="183" priority="184" stopIfTrue="1">
      <formula>AND(TRIM($L271)&lt;&gt;"",TRIM(W271)="")</formula>
    </cfRule>
  </conditionalFormatting>
  <conditionalFormatting sqref="X271">
    <cfRule type="expression" dxfId="182" priority="183" stopIfTrue="1">
      <formula>AND(TRIM($L271)&lt;&gt;"",TRIM(X271)="")</formula>
    </cfRule>
  </conditionalFormatting>
  <conditionalFormatting sqref="L272:M272">
    <cfRule type="expression" dxfId="181" priority="182" stopIfTrue="1">
      <formula>希望&lt;&gt;0</formula>
    </cfRule>
  </conditionalFormatting>
  <conditionalFormatting sqref="N272:O272">
    <cfRule type="expression" dxfId="180" priority="181" stopIfTrue="1">
      <formula>AND(TRIM($L272)&lt;&gt;"",AND(N272&lt;&gt;"一般",N272&lt;&gt;"特定"))</formula>
    </cfRule>
  </conditionalFormatting>
  <conditionalFormatting sqref="P272">
    <cfRule type="expression" dxfId="179" priority="180" stopIfTrue="1">
      <formula>AND(TRIM($L272)&lt;&gt;"",TRIM(P272)="")</formula>
    </cfRule>
  </conditionalFormatting>
  <conditionalFormatting sqref="Q272:R272">
    <cfRule type="expression" dxfId="178" priority="179" stopIfTrue="1">
      <formula>AND(TRIM($L272)&lt;&gt;"",TRIM(Q272)="")</formula>
    </cfRule>
  </conditionalFormatting>
  <conditionalFormatting sqref="T272">
    <cfRule type="expression" dxfId="177" priority="178" stopIfTrue="1">
      <formula>AND(TRIM($L272)&lt;&gt;"",TRIM(T272)="")</formula>
    </cfRule>
  </conditionalFormatting>
  <conditionalFormatting sqref="U272">
    <cfRule type="expression" dxfId="176" priority="177" stopIfTrue="1">
      <formula>AND(TRIM($L272)&lt;&gt;"",TRIM(U272)="")</formula>
    </cfRule>
  </conditionalFormatting>
  <conditionalFormatting sqref="V272">
    <cfRule type="expression" dxfId="175" priority="176" stopIfTrue="1">
      <formula>AND(TRIM($L272)&lt;&gt;"",TRIM(V272)="")</formula>
    </cfRule>
  </conditionalFormatting>
  <conditionalFormatting sqref="W272">
    <cfRule type="expression" dxfId="174" priority="175" stopIfTrue="1">
      <formula>AND(TRIM($L272)&lt;&gt;"",TRIM(W272)="")</formula>
    </cfRule>
  </conditionalFormatting>
  <conditionalFormatting sqref="X272">
    <cfRule type="expression" dxfId="173" priority="174" stopIfTrue="1">
      <formula>AND(TRIM($L272)&lt;&gt;"",TRIM(X272)="")</formula>
    </cfRule>
  </conditionalFormatting>
  <conditionalFormatting sqref="L273:M273">
    <cfRule type="expression" dxfId="172" priority="173" stopIfTrue="1">
      <formula>希望&lt;&gt;0</formula>
    </cfRule>
  </conditionalFormatting>
  <conditionalFormatting sqref="N273:O273">
    <cfRule type="expression" dxfId="171" priority="172" stopIfTrue="1">
      <formula>AND(TRIM($L273)&lt;&gt;"",AND(N273&lt;&gt;"一般",N273&lt;&gt;"特定"))</formula>
    </cfRule>
  </conditionalFormatting>
  <conditionalFormatting sqref="P273">
    <cfRule type="expression" dxfId="170" priority="171" stopIfTrue="1">
      <formula>AND(TRIM($L273)&lt;&gt;"",TRIM(P273)="")</formula>
    </cfRule>
  </conditionalFormatting>
  <conditionalFormatting sqref="Q273:R273">
    <cfRule type="expression" dxfId="169" priority="170" stopIfTrue="1">
      <formula>AND(TRIM($L273)&lt;&gt;"",TRIM(Q273)="")</formula>
    </cfRule>
  </conditionalFormatting>
  <conditionalFormatting sqref="T273">
    <cfRule type="expression" dxfId="168" priority="169" stopIfTrue="1">
      <formula>AND(TRIM($L273)&lt;&gt;"",TRIM(T273)="")</formula>
    </cfRule>
  </conditionalFormatting>
  <conditionalFormatting sqref="U273">
    <cfRule type="expression" dxfId="167" priority="168" stopIfTrue="1">
      <formula>AND(TRIM($L273)&lt;&gt;"",TRIM(U273)="")</formula>
    </cfRule>
  </conditionalFormatting>
  <conditionalFormatting sqref="V273">
    <cfRule type="expression" dxfId="166" priority="167" stopIfTrue="1">
      <formula>AND(TRIM($L273)&lt;&gt;"",TRIM(V273)="")</formula>
    </cfRule>
  </conditionalFormatting>
  <conditionalFormatting sqref="W273">
    <cfRule type="expression" dxfId="165" priority="166" stopIfTrue="1">
      <formula>AND(TRIM($L273)&lt;&gt;"",TRIM(W273)="")</formula>
    </cfRule>
  </conditionalFormatting>
  <conditionalFormatting sqref="X273">
    <cfRule type="expression" dxfId="164" priority="165" stopIfTrue="1">
      <formula>AND(TRIM($L273)&lt;&gt;"",TRIM(X273)="")</formula>
    </cfRule>
  </conditionalFormatting>
  <conditionalFormatting sqref="L274:M274">
    <cfRule type="expression" dxfId="163" priority="164" stopIfTrue="1">
      <formula>希望&lt;&gt;0</formula>
    </cfRule>
  </conditionalFormatting>
  <conditionalFormatting sqref="N274:O274">
    <cfRule type="expression" dxfId="162" priority="163" stopIfTrue="1">
      <formula>AND(TRIM($L274)&lt;&gt;"",AND(N274&lt;&gt;"一般",N274&lt;&gt;"特定"))</formula>
    </cfRule>
  </conditionalFormatting>
  <conditionalFormatting sqref="P274">
    <cfRule type="expression" dxfId="161" priority="162" stopIfTrue="1">
      <formula>AND(TRIM($L274)&lt;&gt;"",TRIM(P274)="")</formula>
    </cfRule>
  </conditionalFormatting>
  <conditionalFormatting sqref="Q274:R274">
    <cfRule type="expression" dxfId="160" priority="161" stopIfTrue="1">
      <formula>AND(TRIM($L274)&lt;&gt;"",TRIM(Q274)="")</formula>
    </cfRule>
  </conditionalFormatting>
  <conditionalFormatting sqref="T274">
    <cfRule type="expression" dxfId="159" priority="160" stopIfTrue="1">
      <formula>AND(TRIM($L274)&lt;&gt;"",TRIM(T274)="")</formula>
    </cfRule>
  </conditionalFormatting>
  <conditionalFormatting sqref="U274">
    <cfRule type="expression" dxfId="158" priority="159" stopIfTrue="1">
      <formula>AND(TRIM($L274)&lt;&gt;"",TRIM(U274)="")</formula>
    </cfRule>
  </conditionalFormatting>
  <conditionalFormatting sqref="V274">
    <cfRule type="expression" dxfId="157" priority="158" stopIfTrue="1">
      <formula>AND(TRIM($L274)&lt;&gt;"",TRIM(V274)="")</formula>
    </cfRule>
  </conditionalFormatting>
  <conditionalFormatting sqref="W274">
    <cfRule type="expression" dxfId="156" priority="157" stopIfTrue="1">
      <formula>AND(TRIM($L274)&lt;&gt;"",TRIM(W274)="")</formula>
    </cfRule>
  </conditionalFormatting>
  <conditionalFormatting sqref="X274">
    <cfRule type="expression" dxfId="155" priority="156" stopIfTrue="1">
      <formula>AND(TRIM($L274)&lt;&gt;"",TRIM(X274)="")</formula>
    </cfRule>
  </conditionalFormatting>
  <conditionalFormatting sqref="L275:M275">
    <cfRule type="expression" dxfId="154" priority="155" stopIfTrue="1">
      <formula>希望&lt;&gt;0</formula>
    </cfRule>
  </conditionalFormatting>
  <conditionalFormatting sqref="N275:O275">
    <cfRule type="expression" dxfId="153" priority="154" stopIfTrue="1">
      <formula>AND(TRIM($L275)&lt;&gt;"",AND(N275&lt;&gt;"一般",N275&lt;&gt;"特定"))</formula>
    </cfRule>
  </conditionalFormatting>
  <conditionalFormatting sqref="P275">
    <cfRule type="expression" dxfId="152" priority="153" stopIfTrue="1">
      <formula>AND(TRIM($L275)&lt;&gt;"",TRIM(P275)="")</formula>
    </cfRule>
  </conditionalFormatting>
  <conditionalFormatting sqref="Q275:R275">
    <cfRule type="expression" dxfId="151" priority="152" stopIfTrue="1">
      <formula>AND(TRIM($L275)&lt;&gt;"",TRIM(Q275)="")</formula>
    </cfRule>
  </conditionalFormatting>
  <conditionalFormatting sqref="T275">
    <cfRule type="expression" dxfId="150" priority="151" stopIfTrue="1">
      <formula>AND(TRIM($L275)&lt;&gt;"",TRIM(T275)="")</formula>
    </cfRule>
  </conditionalFormatting>
  <conditionalFormatting sqref="U275">
    <cfRule type="expression" dxfId="149" priority="150" stopIfTrue="1">
      <formula>AND(TRIM($L275)&lt;&gt;"",TRIM(U275)="")</formula>
    </cfRule>
  </conditionalFormatting>
  <conditionalFormatting sqref="V275">
    <cfRule type="expression" dxfId="148" priority="149" stopIfTrue="1">
      <formula>AND(TRIM($L275)&lt;&gt;"",TRIM(V275)="")</formula>
    </cfRule>
  </conditionalFormatting>
  <conditionalFormatting sqref="W275">
    <cfRule type="expression" dxfId="147" priority="148" stopIfTrue="1">
      <formula>AND(TRIM($L275)&lt;&gt;"",TRIM(W275)="")</formula>
    </cfRule>
  </conditionalFormatting>
  <conditionalFormatting sqref="X275">
    <cfRule type="expression" dxfId="146" priority="147" stopIfTrue="1">
      <formula>AND(TRIM($L275)&lt;&gt;"",TRIM(X275)="")</formula>
    </cfRule>
  </conditionalFormatting>
  <conditionalFormatting sqref="L276:M276">
    <cfRule type="expression" dxfId="145" priority="146" stopIfTrue="1">
      <formula>希望&lt;&gt;0</formula>
    </cfRule>
  </conditionalFormatting>
  <conditionalFormatting sqref="N276:O276">
    <cfRule type="expression" dxfId="144" priority="145" stopIfTrue="1">
      <formula>AND(TRIM($L276)&lt;&gt;"",AND(N276&lt;&gt;"一般",N276&lt;&gt;"特定"))</formula>
    </cfRule>
  </conditionalFormatting>
  <conditionalFormatting sqref="P276">
    <cfRule type="expression" dxfId="143" priority="144" stopIfTrue="1">
      <formula>AND(TRIM($L276)&lt;&gt;"",TRIM(P276)="")</formula>
    </cfRule>
  </conditionalFormatting>
  <conditionalFormatting sqref="Q276:R276">
    <cfRule type="expression" dxfId="142" priority="143" stopIfTrue="1">
      <formula>AND(TRIM($L276)&lt;&gt;"",TRIM(Q276)="")</formula>
    </cfRule>
  </conditionalFormatting>
  <conditionalFormatting sqref="T276">
    <cfRule type="expression" dxfId="141" priority="142" stopIfTrue="1">
      <formula>AND(TRIM($L276)&lt;&gt;"",TRIM(T276)="")</formula>
    </cfRule>
  </conditionalFormatting>
  <conditionalFormatting sqref="U276">
    <cfRule type="expression" dxfId="140" priority="141" stopIfTrue="1">
      <formula>AND(TRIM($L276)&lt;&gt;"",TRIM(U276)="")</formula>
    </cfRule>
  </conditionalFormatting>
  <conditionalFormatting sqref="V276">
    <cfRule type="expression" dxfId="139" priority="140" stopIfTrue="1">
      <formula>AND(TRIM($L276)&lt;&gt;"",TRIM(V276)="")</formula>
    </cfRule>
  </conditionalFormatting>
  <conditionalFormatting sqref="W276">
    <cfRule type="expression" dxfId="138" priority="139" stopIfTrue="1">
      <formula>AND(TRIM($L276)&lt;&gt;"",TRIM(W276)="")</formula>
    </cfRule>
  </conditionalFormatting>
  <conditionalFormatting sqref="X276">
    <cfRule type="expression" dxfId="137" priority="138" stopIfTrue="1">
      <formula>AND(TRIM($L276)&lt;&gt;"",TRIM(X276)="")</formula>
    </cfRule>
  </conditionalFormatting>
  <conditionalFormatting sqref="L277:M277">
    <cfRule type="expression" dxfId="136" priority="137" stopIfTrue="1">
      <formula>希望&lt;&gt;0</formula>
    </cfRule>
  </conditionalFormatting>
  <conditionalFormatting sqref="N277:O277">
    <cfRule type="expression" dxfId="135" priority="136" stopIfTrue="1">
      <formula>AND(TRIM($L277)&lt;&gt;"",AND(N277&lt;&gt;"一般",N277&lt;&gt;"特定"))</formula>
    </cfRule>
  </conditionalFormatting>
  <conditionalFormatting sqref="P277">
    <cfRule type="expression" dxfId="134" priority="135" stopIfTrue="1">
      <formula>AND(TRIM($L277)&lt;&gt;"",TRIM(P277)="")</formula>
    </cfRule>
  </conditionalFormatting>
  <conditionalFormatting sqref="Q277:R277">
    <cfRule type="expression" dxfId="133" priority="134" stopIfTrue="1">
      <formula>AND(TRIM($L277)&lt;&gt;"",TRIM(Q277)="")</formula>
    </cfRule>
  </conditionalFormatting>
  <conditionalFormatting sqref="T277">
    <cfRule type="expression" dxfId="132" priority="133" stopIfTrue="1">
      <formula>AND(TRIM($L277)&lt;&gt;"",TRIM(T277)="")</formula>
    </cfRule>
  </conditionalFormatting>
  <conditionalFormatting sqref="U277">
    <cfRule type="expression" dxfId="131" priority="132" stopIfTrue="1">
      <formula>AND(TRIM($L277)&lt;&gt;"",TRIM(U277)="")</formula>
    </cfRule>
  </conditionalFormatting>
  <conditionalFormatting sqref="V277">
    <cfRule type="expression" dxfId="130" priority="131" stopIfTrue="1">
      <formula>AND(TRIM($L277)&lt;&gt;"",TRIM(V277)="")</formula>
    </cfRule>
  </conditionalFormatting>
  <conditionalFormatting sqref="W277">
    <cfRule type="expression" dxfId="129" priority="130" stopIfTrue="1">
      <formula>AND(TRIM($L277)&lt;&gt;"",TRIM(W277)="")</formula>
    </cfRule>
  </conditionalFormatting>
  <conditionalFormatting sqref="X277">
    <cfRule type="expression" dxfId="128" priority="129" stopIfTrue="1">
      <formula>AND(TRIM($L277)&lt;&gt;"",TRIM(X277)="")</formula>
    </cfRule>
  </conditionalFormatting>
  <conditionalFormatting sqref="L278:M278">
    <cfRule type="expression" dxfId="127" priority="128" stopIfTrue="1">
      <formula>希望&lt;&gt;0</formula>
    </cfRule>
  </conditionalFormatting>
  <conditionalFormatting sqref="N278:O278">
    <cfRule type="expression" dxfId="126" priority="127" stopIfTrue="1">
      <formula>AND(TRIM($L278)&lt;&gt;"",AND(N278&lt;&gt;"一般",N278&lt;&gt;"特定"))</formula>
    </cfRule>
  </conditionalFormatting>
  <conditionalFormatting sqref="P278">
    <cfRule type="expression" dxfId="125" priority="126" stopIfTrue="1">
      <formula>AND(TRIM($L278)&lt;&gt;"",TRIM(P278)="")</formula>
    </cfRule>
  </conditionalFormatting>
  <conditionalFormatting sqref="Q278:R278">
    <cfRule type="expression" dxfId="124" priority="125" stopIfTrue="1">
      <formula>AND(TRIM($L278)&lt;&gt;"",TRIM(Q278)="")</formula>
    </cfRule>
  </conditionalFormatting>
  <conditionalFormatting sqref="T278">
    <cfRule type="expression" dxfId="123" priority="124" stopIfTrue="1">
      <formula>AND(TRIM($L278)&lt;&gt;"",TRIM(T278)="")</formula>
    </cfRule>
  </conditionalFormatting>
  <conditionalFormatting sqref="U278">
    <cfRule type="expression" dxfId="122" priority="123" stopIfTrue="1">
      <formula>AND(TRIM($L278)&lt;&gt;"",TRIM(U278)="")</formula>
    </cfRule>
  </conditionalFormatting>
  <conditionalFormatting sqref="V278">
    <cfRule type="expression" dxfId="121" priority="122" stopIfTrue="1">
      <formula>AND(TRIM($L278)&lt;&gt;"",TRIM(V278)="")</formula>
    </cfRule>
  </conditionalFormatting>
  <conditionalFormatting sqref="W278">
    <cfRule type="expression" dxfId="120" priority="121" stopIfTrue="1">
      <formula>AND(TRIM($L278)&lt;&gt;"",TRIM(W278)="")</formula>
    </cfRule>
  </conditionalFormatting>
  <conditionalFormatting sqref="X278">
    <cfRule type="expression" dxfId="119" priority="120" stopIfTrue="1">
      <formula>AND(TRIM($L278)&lt;&gt;"",TRIM(X278)="")</formula>
    </cfRule>
  </conditionalFormatting>
  <conditionalFormatting sqref="L279:M279">
    <cfRule type="expression" dxfId="118" priority="119" stopIfTrue="1">
      <formula>希望&lt;&gt;0</formula>
    </cfRule>
  </conditionalFormatting>
  <conditionalFormatting sqref="N279:O279">
    <cfRule type="expression" dxfId="117" priority="118" stopIfTrue="1">
      <formula>AND(TRIM($L279)&lt;&gt;"",AND(N279&lt;&gt;"一般",N279&lt;&gt;"特定"))</formula>
    </cfRule>
  </conditionalFormatting>
  <conditionalFormatting sqref="P279">
    <cfRule type="expression" dxfId="116" priority="117" stopIfTrue="1">
      <formula>AND(TRIM($L279)&lt;&gt;"",TRIM(P279)="")</formula>
    </cfRule>
  </conditionalFormatting>
  <conditionalFormatting sqref="Q279:R279">
    <cfRule type="expression" dxfId="115" priority="116" stopIfTrue="1">
      <formula>AND(TRIM($L279)&lt;&gt;"",TRIM(Q279)="")</formula>
    </cfRule>
  </conditionalFormatting>
  <conditionalFormatting sqref="T279">
    <cfRule type="expression" dxfId="114" priority="115" stopIfTrue="1">
      <formula>AND(TRIM($L279)&lt;&gt;"",TRIM(T279)="")</formula>
    </cfRule>
  </conditionalFormatting>
  <conditionalFormatting sqref="U279">
    <cfRule type="expression" dxfId="113" priority="114" stopIfTrue="1">
      <formula>AND(TRIM($L279)&lt;&gt;"",TRIM(U279)="")</formula>
    </cfRule>
  </conditionalFormatting>
  <conditionalFormatting sqref="V279">
    <cfRule type="expression" dxfId="112" priority="113" stopIfTrue="1">
      <formula>AND(TRIM($L279)&lt;&gt;"",TRIM(V279)="")</formula>
    </cfRule>
  </conditionalFormatting>
  <conditionalFormatting sqref="W279">
    <cfRule type="expression" dxfId="111" priority="112" stopIfTrue="1">
      <formula>AND(TRIM($L279)&lt;&gt;"",TRIM(W279)="")</formula>
    </cfRule>
  </conditionalFormatting>
  <conditionalFormatting sqref="X279">
    <cfRule type="expression" dxfId="110" priority="111" stopIfTrue="1">
      <formula>AND(TRIM($L279)&lt;&gt;"",TRIM(X279)="")</formula>
    </cfRule>
  </conditionalFormatting>
  <conditionalFormatting sqref="L280:M280">
    <cfRule type="expression" dxfId="109" priority="110" stopIfTrue="1">
      <formula>希望&lt;&gt;0</formula>
    </cfRule>
  </conditionalFormatting>
  <conditionalFormatting sqref="N280:O280">
    <cfRule type="expression" dxfId="108" priority="109" stopIfTrue="1">
      <formula>AND(TRIM($L280)&lt;&gt;"",AND(N280&lt;&gt;"一般",N280&lt;&gt;"特定"))</formula>
    </cfRule>
  </conditionalFormatting>
  <conditionalFormatting sqref="P280">
    <cfRule type="expression" dxfId="107" priority="108" stopIfTrue="1">
      <formula>AND(TRIM($L280)&lt;&gt;"",TRIM(P280)="")</formula>
    </cfRule>
  </conditionalFormatting>
  <conditionalFormatting sqref="Q280:R280">
    <cfRule type="expression" dxfId="106" priority="107" stopIfTrue="1">
      <formula>AND(TRIM($L280)&lt;&gt;"",TRIM(Q280)="")</formula>
    </cfRule>
  </conditionalFormatting>
  <conditionalFormatting sqref="T280">
    <cfRule type="expression" dxfId="105" priority="106" stopIfTrue="1">
      <formula>AND(TRIM($L280)&lt;&gt;"",TRIM(T280)="")</formula>
    </cfRule>
  </conditionalFormatting>
  <conditionalFormatting sqref="U280">
    <cfRule type="expression" dxfId="104" priority="105" stopIfTrue="1">
      <formula>AND(TRIM($L280)&lt;&gt;"",TRIM(U280)="")</formula>
    </cfRule>
  </conditionalFormatting>
  <conditionalFormatting sqref="V280">
    <cfRule type="expression" dxfId="103" priority="104" stopIfTrue="1">
      <formula>AND(TRIM($L280)&lt;&gt;"",TRIM(V280)="")</formula>
    </cfRule>
  </conditionalFormatting>
  <conditionalFormatting sqref="W280">
    <cfRule type="expression" dxfId="102" priority="103" stopIfTrue="1">
      <formula>AND(TRIM($L280)&lt;&gt;"",TRIM(W280)="")</formula>
    </cfRule>
  </conditionalFormatting>
  <conditionalFormatting sqref="X280">
    <cfRule type="expression" dxfId="101" priority="102" stopIfTrue="1">
      <formula>AND(TRIM($L280)&lt;&gt;"",TRIM(X280)="")</formula>
    </cfRule>
  </conditionalFormatting>
  <conditionalFormatting sqref="L281:M281">
    <cfRule type="expression" dxfId="100" priority="101" stopIfTrue="1">
      <formula>希望&lt;&gt;0</formula>
    </cfRule>
  </conditionalFormatting>
  <conditionalFormatting sqref="N281:O281">
    <cfRule type="expression" dxfId="99" priority="100" stopIfTrue="1">
      <formula>AND(TRIM($L281)&lt;&gt;"",AND(N281&lt;&gt;"一般",N281&lt;&gt;"特定"))</formula>
    </cfRule>
  </conditionalFormatting>
  <conditionalFormatting sqref="P281">
    <cfRule type="expression" dxfId="98" priority="99" stopIfTrue="1">
      <formula>AND(TRIM($L281)&lt;&gt;"",TRIM(P281)="")</formula>
    </cfRule>
  </conditionalFormatting>
  <conditionalFormatting sqref="Q281:R281">
    <cfRule type="expression" dxfId="97" priority="98" stopIfTrue="1">
      <formula>AND(TRIM($L281)&lt;&gt;"",TRIM(Q281)="")</formula>
    </cfRule>
  </conditionalFormatting>
  <conditionalFormatting sqref="T281">
    <cfRule type="expression" dxfId="96" priority="97" stopIfTrue="1">
      <formula>AND(TRIM($L281)&lt;&gt;"",TRIM(T281)="")</formula>
    </cfRule>
  </conditionalFormatting>
  <conditionalFormatting sqref="U281">
    <cfRule type="expression" dxfId="95" priority="96" stopIfTrue="1">
      <formula>AND(TRIM($L281)&lt;&gt;"",TRIM(U281)="")</formula>
    </cfRule>
  </conditionalFormatting>
  <conditionalFormatting sqref="V281">
    <cfRule type="expression" dxfId="94" priority="95" stopIfTrue="1">
      <formula>AND(TRIM($L281)&lt;&gt;"",TRIM(V281)="")</formula>
    </cfRule>
  </conditionalFormatting>
  <conditionalFormatting sqref="W281">
    <cfRule type="expression" dxfId="93" priority="94" stopIfTrue="1">
      <formula>AND(TRIM($L281)&lt;&gt;"",TRIM(W281)="")</formula>
    </cfRule>
  </conditionalFormatting>
  <conditionalFormatting sqref="X281">
    <cfRule type="expression" dxfId="92" priority="93" stopIfTrue="1">
      <formula>AND(TRIM($L281)&lt;&gt;"",TRIM(X281)="")</formula>
    </cfRule>
  </conditionalFormatting>
  <conditionalFormatting sqref="L282:M282">
    <cfRule type="expression" dxfId="91" priority="92" stopIfTrue="1">
      <formula>希望&lt;&gt;0</formula>
    </cfRule>
  </conditionalFormatting>
  <conditionalFormatting sqref="N282:O282">
    <cfRule type="expression" dxfId="90" priority="91" stopIfTrue="1">
      <formula>AND(TRIM($L282)&lt;&gt;"",AND(N282&lt;&gt;"一般",N282&lt;&gt;"特定"))</formula>
    </cfRule>
  </conditionalFormatting>
  <conditionalFormatting sqref="P282">
    <cfRule type="expression" dxfId="89" priority="90" stopIfTrue="1">
      <formula>AND(TRIM($L282)&lt;&gt;"",TRIM(P282)="")</formula>
    </cfRule>
  </conditionalFormatting>
  <conditionalFormatting sqref="Q282:R282">
    <cfRule type="expression" dxfId="88" priority="89" stopIfTrue="1">
      <formula>AND(TRIM($L282)&lt;&gt;"",TRIM(Q282)="")</formula>
    </cfRule>
  </conditionalFormatting>
  <conditionalFormatting sqref="T282">
    <cfRule type="expression" dxfId="87" priority="88" stopIfTrue="1">
      <formula>AND(TRIM($L282)&lt;&gt;"",TRIM(T282)="")</formula>
    </cfRule>
  </conditionalFormatting>
  <conditionalFormatting sqref="U282">
    <cfRule type="expression" dxfId="86" priority="87" stopIfTrue="1">
      <formula>AND(TRIM($L282)&lt;&gt;"",TRIM(U282)="")</formula>
    </cfRule>
  </conditionalFormatting>
  <conditionalFormatting sqref="V282">
    <cfRule type="expression" dxfId="85" priority="86" stopIfTrue="1">
      <formula>AND(TRIM($L282)&lt;&gt;"",TRIM(V282)="")</formula>
    </cfRule>
  </conditionalFormatting>
  <conditionalFormatting sqref="W282">
    <cfRule type="expression" dxfId="84" priority="85" stopIfTrue="1">
      <formula>AND(TRIM($L282)&lt;&gt;"",TRIM(W282)="")</formula>
    </cfRule>
  </conditionalFormatting>
  <conditionalFormatting sqref="X282">
    <cfRule type="expression" dxfId="83" priority="84" stopIfTrue="1">
      <formula>AND(TRIM($L282)&lt;&gt;"",TRIM(X282)="")</formula>
    </cfRule>
  </conditionalFormatting>
  <conditionalFormatting sqref="L283:M283">
    <cfRule type="expression" dxfId="82" priority="83" stopIfTrue="1">
      <formula>希望&lt;&gt;0</formula>
    </cfRule>
  </conditionalFormatting>
  <conditionalFormatting sqref="N283:O283">
    <cfRule type="expression" dxfId="81" priority="82" stopIfTrue="1">
      <formula>AND(TRIM($L283)&lt;&gt;"",AND(N283&lt;&gt;"一般",N283&lt;&gt;"特定"))</formula>
    </cfRule>
  </conditionalFormatting>
  <conditionalFormatting sqref="P283">
    <cfRule type="expression" dxfId="80" priority="81" stopIfTrue="1">
      <formula>AND(TRIM($L283)&lt;&gt;"",TRIM(P283)="")</formula>
    </cfRule>
  </conditionalFormatting>
  <conditionalFormatting sqref="Q283:R283">
    <cfRule type="expression" dxfId="79" priority="80" stopIfTrue="1">
      <formula>AND(TRIM($L283)&lt;&gt;"",TRIM(Q283)="")</formula>
    </cfRule>
  </conditionalFormatting>
  <conditionalFormatting sqref="T283">
    <cfRule type="expression" dxfId="78" priority="79" stopIfTrue="1">
      <formula>AND(TRIM($L283)&lt;&gt;"",TRIM(T283)="")</formula>
    </cfRule>
  </conditionalFormatting>
  <conditionalFormatting sqref="U283">
    <cfRule type="expression" dxfId="77" priority="78" stopIfTrue="1">
      <formula>AND(TRIM($L283)&lt;&gt;"",TRIM(U283)="")</formula>
    </cfRule>
  </conditionalFormatting>
  <conditionalFormatting sqref="V283">
    <cfRule type="expression" dxfId="76" priority="77" stopIfTrue="1">
      <formula>AND(TRIM($L283)&lt;&gt;"",TRIM(V283)="")</formula>
    </cfRule>
  </conditionalFormatting>
  <conditionalFormatting sqref="W283">
    <cfRule type="expression" dxfId="75" priority="76" stopIfTrue="1">
      <formula>AND(TRIM($L283)&lt;&gt;"",TRIM(W283)="")</formula>
    </cfRule>
  </conditionalFormatting>
  <conditionalFormatting sqref="X283">
    <cfRule type="expression" dxfId="74" priority="75" stopIfTrue="1">
      <formula>AND(TRIM($L283)&lt;&gt;"",TRIM(X283)="")</formula>
    </cfRule>
  </conditionalFormatting>
  <conditionalFormatting sqref="L284:M284">
    <cfRule type="expression" dxfId="73" priority="74" stopIfTrue="1">
      <formula>希望&lt;&gt;0</formula>
    </cfRule>
  </conditionalFormatting>
  <conditionalFormatting sqref="N284:O284">
    <cfRule type="expression" dxfId="72" priority="73" stopIfTrue="1">
      <formula>AND(TRIM($L284)&lt;&gt;"",AND(N284&lt;&gt;"一般",N284&lt;&gt;"特定"))</formula>
    </cfRule>
  </conditionalFormatting>
  <conditionalFormatting sqref="P284">
    <cfRule type="expression" dxfId="71" priority="72" stopIfTrue="1">
      <formula>AND(TRIM($L284)&lt;&gt;"",TRIM(P284)="")</formula>
    </cfRule>
  </conditionalFormatting>
  <conditionalFormatting sqref="Q284:R284">
    <cfRule type="expression" dxfId="70" priority="71" stopIfTrue="1">
      <formula>AND(TRIM($L284)&lt;&gt;"",TRIM(Q284)="")</formula>
    </cfRule>
  </conditionalFormatting>
  <conditionalFormatting sqref="T284">
    <cfRule type="expression" dxfId="69" priority="70" stopIfTrue="1">
      <formula>AND(TRIM($L284)&lt;&gt;"",TRIM(T284)="")</formula>
    </cfRule>
  </conditionalFormatting>
  <conditionalFormatting sqref="U284">
    <cfRule type="expression" dxfId="68" priority="69" stopIfTrue="1">
      <formula>AND(TRIM($L284)&lt;&gt;"",TRIM(U284)="")</formula>
    </cfRule>
  </conditionalFormatting>
  <conditionalFormatting sqref="V284">
    <cfRule type="expression" dxfId="67" priority="68" stopIfTrue="1">
      <formula>AND(TRIM($L284)&lt;&gt;"",TRIM(V284)="")</formula>
    </cfRule>
  </conditionalFormatting>
  <conditionalFormatting sqref="W284">
    <cfRule type="expression" dxfId="66" priority="67" stopIfTrue="1">
      <formula>AND(TRIM($L284)&lt;&gt;"",TRIM(W284)="")</formula>
    </cfRule>
  </conditionalFormatting>
  <conditionalFormatting sqref="X284">
    <cfRule type="expression" dxfId="65" priority="66" stopIfTrue="1">
      <formula>AND(TRIM($L284)&lt;&gt;"",TRIM(X284)="")</formula>
    </cfRule>
  </conditionalFormatting>
  <conditionalFormatting sqref="L285:M285">
    <cfRule type="expression" dxfId="64" priority="65" stopIfTrue="1">
      <formula>希望&lt;&gt;0</formula>
    </cfRule>
  </conditionalFormatting>
  <conditionalFormatting sqref="N285:O285">
    <cfRule type="expression" dxfId="63" priority="64" stopIfTrue="1">
      <formula>AND(TRIM($L285)&lt;&gt;"",AND(N285&lt;&gt;"一般",N285&lt;&gt;"特定"))</formula>
    </cfRule>
  </conditionalFormatting>
  <conditionalFormatting sqref="P285">
    <cfRule type="expression" dxfId="62" priority="63" stopIfTrue="1">
      <formula>AND(TRIM($L285)&lt;&gt;"",TRIM(P285)="")</formula>
    </cfRule>
  </conditionalFormatting>
  <conditionalFormatting sqref="Q285:R285">
    <cfRule type="expression" dxfId="61" priority="62" stopIfTrue="1">
      <formula>AND(TRIM($L285)&lt;&gt;"",TRIM(Q285)="")</formula>
    </cfRule>
  </conditionalFormatting>
  <conditionalFormatting sqref="T285">
    <cfRule type="expression" dxfId="60" priority="61" stopIfTrue="1">
      <formula>AND(TRIM($L285)&lt;&gt;"",TRIM(T285)="")</formula>
    </cfRule>
  </conditionalFormatting>
  <conditionalFormatting sqref="U285">
    <cfRule type="expression" dxfId="59" priority="60" stopIfTrue="1">
      <formula>AND(TRIM($L285)&lt;&gt;"",TRIM(U285)="")</formula>
    </cfRule>
  </conditionalFormatting>
  <conditionalFormatting sqref="V285">
    <cfRule type="expression" dxfId="58" priority="59" stopIfTrue="1">
      <formula>AND(TRIM($L285)&lt;&gt;"",TRIM(V285)="")</formula>
    </cfRule>
  </conditionalFormatting>
  <conditionalFormatting sqref="W285">
    <cfRule type="expression" dxfId="57" priority="58" stopIfTrue="1">
      <formula>AND(TRIM($L285)&lt;&gt;"",TRIM(W285)="")</formula>
    </cfRule>
  </conditionalFormatting>
  <conditionalFormatting sqref="X285">
    <cfRule type="expression" dxfId="56" priority="57" stopIfTrue="1">
      <formula>AND(TRIM($L285)&lt;&gt;"",TRIM(X285)="")</formula>
    </cfRule>
  </conditionalFormatting>
  <conditionalFormatting sqref="L286:M286">
    <cfRule type="expression" dxfId="55" priority="56" stopIfTrue="1">
      <formula>希望&lt;&gt;0</formula>
    </cfRule>
  </conditionalFormatting>
  <conditionalFormatting sqref="N286:O286">
    <cfRule type="expression" dxfId="54" priority="55" stopIfTrue="1">
      <formula>AND(TRIM($L286)&lt;&gt;"",AND(N286&lt;&gt;"一般",N286&lt;&gt;"特定"))</formula>
    </cfRule>
  </conditionalFormatting>
  <conditionalFormatting sqref="P286">
    <cfRule type="expression" dxfId="53" priority="54" stopIfTrue="1">
      <formula>AND(TRIM($L286)&lt;&gt;"",TRIM(P286)="")</formula>
    </cfRule>
  </conditionalFormatting>
  <conditionalFormatting sqref="Q286:R286">
    <cfRule type="expression" dxfId="52" priority="53" stopIfTrue="1">
      <formula>AND(TRIM($L286)&lt;&gt;"",TRIM(Q286)="")</formula>
    </cfRule>
  </conditionalFormatting>
  <conditionalFormatting sqref="T286">
    <cfRule type="expression" dxfId="51" priority="52" stopIfTrue="1">
      <formula>AND(TRIM($L286)&lt;&gt;"",TRIM(T286)="")</formula>
    </cfRule>
  </conditionalFormatting>
  <conditionalFormatting sqref="U286">
    <cfRule type="expression" dxfId="50" priority="51" stopIfTrue="1">
      <formula>AND(TRIM($L286)&lt;&gt;"",TRIM(U286)="")</formula>
    </cfRule>
  </conditionalFormatting>
  <conditionalFormatting sqref="V286">
    <cfRule type="expression" dxfId="49" priority="50" stopIfTrue="1">
      <formula>AND(TRIM($L286)&lt;&gt;"",TRIM(V286)="")</formula>
    </cfRule>
  </conditionalFormatting>
  <conditionalFormatting sqref="W286">
    <cfRule type="expression" dxfId="48" priority="49" stopIfTrue="1">
      <formula>AND(TRIM($L286)&lt;&gt;"",TRIM(W286)="")</formula>
    </cfRule>
  </conditionalFormatting>
  <conditionalFormatting sqref="X286">
    <cfRule type="expression" dxfId="47" priority="48" stopIfTrue="1">
      <formula>AND(TRIM($L286)&lt;&gt;"",TRIM(X286)="")</formula>
    </cfRule>
  </conditionalFormatting>
  <conditionalFormatting sqref="L287:M287">
    <cfRule type="expression" dxfId="46" priority="47" stopIfTrue="1">
      <formula>希望&lt;&gt;0</formula>
    </cfRule>
  </conditionalFormatting>
  <conditionalFormatting sqref="N287:O287">
    <cfRule type="expression" dxfId="45" priority="46" stopIfTrue="1">
      <formula>AND(TRIM($L287)&lt;&gt;"",AND(N287&lt;&gt;"一般",N287&lt;&gt;"特定"))</formula>
    </cfRule>
  </conditionalFormatting>
  <conditionalFormatting sqref="P287">
    <cfRule type="expression" dxfId="44" priority="45" stopIfTrue="1">
      <formula>AND(TRIM($L287)&lt;&gt;"",TRIM(P287)="")</formula>
    </cfRule>
  </conditionalFormatting>
  <conditionalFormatting sqref="Q287:R287">
    <cfRule type="expression" dxfId="43" priority="44" stopIfTrue="1">
      <formula>AND(TRIM($L287)&lt;&gt;"",TRIM(Q287)="")</formula>
    </cfRule>
  </conditionalFormatting>
  <conditionalFormatting sqref="T287">
    <cfRule type="expression" dxfId="42" priority="43" stopIfTrue="1">
      <formula>AND(TRIM($L287)&lt;&gt;"",TRIM(T287)="")</formula>
    </cfRule>
  </conditionalFormatting>
  <conditionalFormatting sqref="U287">
    <cfRule type="expression" dxfId="41" priority="42" stopIfTrue="1">
      <formula>AND(TRIM($L287)&lt;&gt;"",TRIM(U287)="")</formula>
    </cfRule>
  </conditionalFormatting>
  <conditionalFormatting sqref="V287">
    <cfRule type="expression" dxfId="40" priority="41" stopIfTrue="1">
      <formula>AND(TRIM($L287)&lt;&gt;"",TRIM(V287)="")</formula>
    </cfRule>
  </conditionalFormatting>
  <conditionalFormatting sqref="W287">
    <cfRule type="expression" dxfId="39" priority="40" stopIfTrue="1">
      <formula>AND(TRIM($L287)&lt;&gt;"",TRIM(W287)="")</formula>
    </cfRule>
  </conditionalFormatting>
  <conditionalFormatting sqref="X287">
    <cfRule type="expression" dxfId="38" priority="39" stopIfTrue="1">
      <formula>AND(TRIM($L287)&lt;&gt;"",TRIM(X287)="")</formula>
    </cfRule>
  </conditionalFormatting>
  <conditionalFormatting sqref="L288:M288">
    <cfRule type="expression" dxfId="37" priority="38" stopIfTrue="1">
      <formula>希望&lt;&gt;0</formula>
    </cfRule>
  </conditionalFormatting>
  <conditionalFormatting sqref="N288:O288">
    <cfRule type="expression" dxfId="36" priority="37" stopIfTrue="1">
      <formula>AND(TRIM($L288)&lt;&gt;"",AND(N288&lt;&gt;"一般",N288&lt;&gt;"特定"))</formula>
    </cfRule>
  </conditionalFormatting>
  <conditionalFormatting sqref="P288">
    <cfRule type="expression" dxfId="35" priority="36" stopIfTrue="1">
      <formula>AND(TRIM($L288)&lt;&gt;"",TRIM(P288)="")</formula>
    </cfRule>
  </conditionalFormatting>
  <conditionalFormatting sqref="Q288:R288">
    <cfRule type="expression" dxfId="34" priority="35" stopIfTrue="1">
      <formula>AND(TRIM($L288)&lt;&gt;"",TRIM(Q288)="")</formula>
    </cfRule>
  </conditionalFormatting>
  <conditionalFormatting sqref="T288">
    <cfRule type="expression" dxfId="33" priority="34" stopIfTrue="1">
      <formula>AND(TRIM($L288)&lt;&gt;"",TRIM(T288)="")</formula>
    </cfRule>
  </conditionalFormatting>
  <conditionalFormatting sqref="U288">
    <cfRule type="expression" dxfId="32" priority="33" stopIfTrue="1">
      <formula>AND(TRIM($L288)&lt;&gt;"",TRIM(U288)="")</formula>
    </cfRule>
  </conditionalFormatting>
  <conditionalFormatting sqref="V288">
    <cfRule type="expression" dxfId="31" priority="32" stopIfTrue="1">
      <formula>AND(TRIM($L288)&lt;&gt;"",TRIM(V288)="")</formula>
    </cfRule>
  </conditionalFormatting>
  <conditionalFormatting sqref="W288">
    <cfRule type="expression" dxfId="30" priority="31" stopIfTrue="1">
      <formula>AND(TRIM($L288)&lt;&gt;"",TRIM(W288)="")</formula>
    </cfRule>
  </conditionalFormatting>
  <conditionalFormatting sqref="X288">
    <cfRule type="expression" dxfId="29" priority="30" stopIfTrue="1">
      <formula>AND(TRIM($L288)&lt;&gt;"",TRIM(X288)="")</formula>
    </cfRule>
  </conditionalFormatting>
  <conditionalFormatting sqref="L289:M289">
    <cfRule type="expression" dxfId="28" priority="29" stopIfTrue="1">
      <formula>希望&lt;&gt;0</formula>
    </cfRule>
  </conditionalFormatting>
  <conditionalFormatting sqref="N289:O289">
    <cfRule type="expression" dxfId="27" priority="28" stopIfTrue="1">
      <formula>AND(TRIM($L289)&lt;&gt;"",AND(N289&lt;&gt;"一般",N289&lt;&gt;"特定"))</formula>
    </cfRule>
  </conditionalFormatting>
  <conditionalFormatting sqref="P289">
    <cfRule type="expression" dxfId="26" priority="27" stopIfTrue="1">
      <formula>AND(TRIM($L289)&lt;&gt;"",TRIM(P289)="")</formula>
    </cfRule>
  </conditionalFormatting>
  <conditionalFormatting sqref="Q289:R289">
    <cfRule type="expression" dxfId="25" priority="26" stopIfTrue="1">
      <formula>AND(TRIM($L289)&lt;&gt;"",TRIM(Q289)="")</formula>
    </cfRule>
  </conditionalFormatting>
  <conditionalFormatting sqref="T289">
    <cfRule type="expression" dxfId="24" priority="25" stopIfTrue="1">
      <formula>AND(TRIM($L289)&lt;&gt;"",TRIM(T289)="")</formula>
    </cfRule>
  </conditionalFormatting>
  <conditionalFormatting sqref="U289">
    <cfRule type="expression" dxfId="23" priority="24" stopIfTrue="1">
      <formula>AND(TRIM($L289)&lt;&gt;"",TRIM(U289)="")</formula>
    </cfRule>
  </conditionalFormatting>
  <conditionalFormatting sqref="V289">
    <cfRule type="expression" dxfId="22" priority="23" stopIfTrue="1">
      <formula>AND(TRIM($L289)&lt;&gt;"",TRIM(V289)="")</formula>
    </cfRule>
  </conditionalFormatting>
  <conditionalFormatting sqref="W289">
    <cfRule type="expression" dxfId="21" priority="22" stopIfTrue="1">
      <formula>AND(TRIM($L289)&lt;&gt;"",TRIM(W289)="")</formula>
    </cfRule>
  </conditionalFormatting>
  <conditionalFormatting sqref="X289">
    <cfRule type="expression" dxfId="20" priority="21" stopIfTrue="1">
      <formula>AND(TRIM($L289)&lt;&gt;"",TRIM(X289)="")</formula>
    </cfRule>
  </conditionalFormatting>
  <conditionalFormatting sqref="L290:M290">
    <cfRule type="expression" dxfId="19" priority="20" stopIfTrue="1">
      <formula>希望&lt;&gt;0</formula>
    </cfRule>
  </conditionalFormatting>
  <conditionalFormatting sqref="N290:O290">
    <cfRule type="expression" dxfId="18" priority="19" stopIfTrue="1">
      <formula>AND(TRIM($L290)&lt;&gt;"",AND(N290&lt;&gt;"一般",N290&lt;&gt;"特定"))</formula>
    </cfRule>
  </conditionalFormatting>
  <conditionalFormatting sqref="P290">
    <cfRule type="expression" dxfId="17" priority="18" stopIfTrue="1">
      <formula>AND(TRIM($L290)&lt;&gt;"",TRIM(P290)="")</formula>
    </cfRule>
  </conditionalFormatting>
  <conditionalFormatting sqref="Q290:R290">
    <cfRule type="expression" dxfId="16" priority="17" stopIfTrue="1">
      <formula>AND(TRIM($L290)&lt;&gt;"",TRIM(Q290)="")</formula>
    </cfRule>
  </conditionalFormatting>
  <conditionalFormatting sqref="T290">
    <cfRule type="expression" dxfId="15" priority="16" stopIfTrue="1">
      <formula>AND(TRIM($L290)&lt;&gt;"",TRIM(T290)="")</formula>
    </cfRule>
  </conditionalFormatting>
  <conditionalFormatting sqref="U290">
    <cfRule type="expression" dxfId="14" priority="15" stopIfTrue="1">
      <formula>AND(TRIM($L290)&lt;&gt;"",TRIM(U290)="")</formula>
    </cfRule>
  </conditionalFormatting>
  <conditionalFormatting sqref="V290">
    <cfRule type="expression" dxfId="13" priority="14" stopIfTrue="1">
      <formula>AND(TRIM($L290)&lt;&gt;"",TRIM(V290)="")</formula>
    </cfRule>
  </conditionalFormatting>
  <conditionalFormatting sqref="W290">
    <cfRule type="expression" dxfId="12" priority="13" stopIfTrue="1">
      <formula>AND(TRIM($L290)&lt;&gt;"",TRIM(W290)="")</formula>
    </cfRule>
  </conditionalFormatting>
  <conditionalFormatting sqref="X290">
    <cfRule type="expression" dxfId="11" priority="12" stopIfTrue="1">
      <formula>AND(TRIM($L290)&lt;&gt;"",TRIM(X290)="")</formula>
    </cfRule>
  </conditionalFormatting>
  <conditionalFormatting sqref="L291:M291">
    <cfRule type="expression" dxfId="10" priority="11" stopIfTrue="1">
      <formula>希望&lt;&gt;0</formula>
    </cfRule>
  </conditionalFormatting>
  <conditionalFormatting sqref="Q291:R291">
    <cfRule type="expression" dxfId="9" priority="10" stopIfTrue="1">
      <formula>AND(TRIM($L291)&lt;&gt;"",TRIM(Q291)="")</formula>
    </cfRule>
  </conditionalFormatting>
  <conditionalFormatting sqref="T291">
    <cfRule type="expression" dxfId="8" priority="9" stopIfTrue="1">
      <formula>AND(TRIM($L291)&lt;&gt;"",TRIM(T291)="")</formula>
    </cfRule>
  </conditionalFormatting>
  <conditionalFormatting sqref="U291">
    <cfRule type="expression" dxfId="7" priority="8" stopIfTrue="1">
      <formula>AND(TRIM($L291)&lt;&gt;"",TRIM(U291)="")</formula>
    </cfRule>
  </conditionalFormatting>
  <conditionalFormatting sqref="V291">
    <cfRule type="expression" dxfId="6" priority="7" stopIfTrue="1">
      <formula>AND(TRIM($L291)&lt;&gt;"",TRIM(V291)="")</formula>
    </cfRule>
  </conditionalFormatting>
  <conditionalFormatting sqref="W291">
    <cfRule type="expression" dxfId="5" priority="6" stopIfTrue="1">
      <formula>AND(TRIM($L291)&lt;&gt;"",TRIM(W291)="")</formula>
    </cfRule>
  </conditionalFormatting>
  <conditionalFormatting sqref="X291">
    <cfRule type="expression" dxfId="4" priority="5" stopIfTrue="1">
      <formula>AND(TRIM($L291)&lt;&gt;"",TRIM(X291)="")</formula>
    </cfRule>
  </conditionalFormatting>
  <conditionalFormatting sqref="U292">
    <cfRule type="expression" dxfId="3" priority="4" stopIfTrue="1">
      <formula>TRIM(U292)=""</formula>
    </cfRule>
  </conditionalFormatting>
  <conditionalFormatting sqref="V292">
    <cfRule type="expression" dxfId="2" priority="3" stopIfTrue="1">
      <formula>TRIM(V292)=""</formula>
    </cfRule>
  </conditionalFormatting>
  <conditionalFormatting sqref="W292">
    <cfRule type="expression" dxfId="1" priority="2" stopIfTrue="1">
      <formula>TRIM(W292)=""</formula>
    </cfRule>
  </conditionalFormatting>
  <conditionalFormatting sqref="X292">
    <cfRule type="expression" dxfId="0" priority="1" stopIfTrue="1">
      <formula>TRIM(X292)=""</formula>
    </cfRule>
  </conditionalFormatting>
  <dataValidations count="407">
    <dataValidation type="whole" imeMode="halfAlpha" allowBlank="1" showInputMessage="1" showErrorMessage="1" error="7桁の数字を入力してください" sqref="I20:M20" xr:uid="{2B0EA6D8-7F06-4F88-BCAA-B15586531FF5}">
      <formula1>0</formula1>
      <formula2>9999999</formula2>
    </dataValidation>
    <dataValidation errorStyle="warning" imeMode="hiragana" allowBlank="1" showInputMessage="1" showErrorMessage="1" sqref="I22:Y22" xr:uid="{DFF3737B-201E-4EFF-89E9-EDDE39A6041D}"/>
    <dataValidation errorStyle="warning" imeMode="fullKatakana" allowBlank="1" showInputMessage="1" showErrorMessage="1" sqref="I24:Y24" xr:uid="{FD7B6C73-B31C-4A32-B317-79BCEFFF2010}"/>
    <dataValidation errorStyle="warning" imeMode="hiragana" allowBlank="1" showInputMessage="1" showErrorMessage="1" sqref="I26:Y26" xr:uid="{DE47B6AA-202E-4717-A398-8946791FC248}"/>
    <dataValidation errorStyle="warning" imeMode="hiragana" allowBlank="1" showInputMessage="1" showErrorMessage="1" sqref="I28:Y28" xr:uid="{F761E23D-43C2-4384-9CC3-787F95FE3A22}"/>
    <dataValidation errorStyle="warning" imeMode="fullKatakana" allowBlank="1" showInputMessage="1" showErrorMessage="1" sqref="I30:Y30" xr:uid="{479E5BE6-EE03-497D-BFEA-FEEE0BFED429}"/>
    <dataValidation errorStyle="warning" imeMode="hiragana" allowBlank="1" showInputMessage="1" showErrorMessage="1" sqref="I32:Y32" xr:uid="{C7190079-49BF-418B-8975-15B784D61E6F}"/>
    <dataValidation errorStyle="warning" imeMode="halfAlpha" allowBlank="1" showInputMessage="1" showErrorMessage="1" sqref="I34:M34" xr:uid="{6D8EE57C-4209-4EFA-843A-5404C96D73AC}"/>
    <dataValidation errorStyle="warning" imeMode="halfAlpha" allowBlank="1" showInputMessage="1" showErrorMessage="1" sqref="P34" xr:uid="{28281D73-0E1B-4F83-9C36-A3C20799275F}"/>
    <dataValidation errorStyle="warning" imeMode="halfAlpha" allowBlank="1" showInputMessage="1" showErrorMessage="1" sqref="I36:M36" xr:uid="{F6FC4EA4-81B2-4068-8E47-0F766320C5D4}"/>
    <dataValidation errorStyle="warning" imeMode="halfAlpha" allowBlank="1" showInputMessage="1" showErrorMessage="1" sqref="I38:Y38" xr:uid="{27C8E44A-F6C2-454F-871C-C455BB6E5EF6}"/>
    <dataValidation type="list" imeMode="halfAlpha" allowBlank="1" showInputMessage="1" showErrorMessage="1" error="リストから選択してください" sqref="I40:M40" xr:uid="{A76AAF30-CB6F-474B-A9DB-3666DC9D2F71}">
      <formula1>"一致する,一致しない"</formula1>
    </dataValidation>
    <dataValidation type="list" imeMode="halfAlpha" allowBlank="1" showInputMessage="1" showErrorMessage="1" error="リストから選択してください" sqref="I63:M63" xr:uid="{96028D95-8B02-405C-905A-B6D9DE56FFE1}">
      <formula1>"しない,する"</formula1>
    </dataValidation>
    <dataValidation type="whole" imeMode="halfAlpha" allowBlank="1" showInputMessage="1" showErrorMessage="1" error="7桁の数字を入力してください" sqref="I69:M69" xr:uid="{9A483179-0201-4561-AF4E-D5B7B303F3FB}">
      <formula1>0</formula1>
      <formula2>9999999</formula2>
    </dataValidation>
    <dataValidation errorStyle="warning" imeMode="hiragana" allowBlank="1" showInputMessage="1" showErrorMessage="1" sqref="I71:Y71" xr:uid="{009C72C4-740B-498A-A036-32817CFFA9B2}"/>
    <dataValidation errorStyle="warning" imeMode="fullKatakana" allowBlank="1" showInputMessage="1" showErrorMessage="1" sqref="I73:Y73" xr:uid="{CE866BF2-CA08-426E-A16C-ECC7EB78D234}"/>
    <dataValidation errorStyle="warning" imeMode="hiragana" allowBlank="1" showInputMessage="1" showErrorMessage="1" sqref="I75:Y75" xr:uid="{1F0E9BD5-7FAD-4266-900B-94FA0E90AE30}"/>
    <dataValidation errorStyle="warning" imeMode="hiragana" allowBlank="1" showInputMessage="1" showErrorMessage="1" sqref="I77:Y77" xr:uid="{9AD3F980-26B9-4D16-A656-27E0CCC46731}"/>
    <dataValidation errorStyle="warning" imeMode="fullKatakana" allowBlank="1" showInputMessage="1" showErrorMessage="1" sqref="I79:Y79" xr:uid="{D4F5DEFE-1DBF-4D5E-8C72-74B7446300A0}"/>
    <dataValidation errorStyle="warning" imeMode="hiragana" allowBlank="1" showInputMessage="1" showErrorMessage="1" sqref="I81:Y81" xr:uid="{B89F1F7F-0492-4C5B-9869-7A4FB5C7A5CE}"/>
    <dataValidation errorStyle="warning" imeMode="halfAlpha" allowBlank="1" showInputMessage="1" showErrorMessage="1" sqref="I83:M83" xr:uid="{306BBCF6-6977-4992-A4E9-4E4070519345}"/>
    <dataValidation errorStyle="warning" imeMode="halfAlpha" allowBlank="1" showInputMessage="1" showErrorMessage="1" sqref="P83" xr:uid="{B21ED481-579A-4A6F-B7EA-7E5227B36F06}"/>
    <dataValidation errorStyle="warning" imeMode="halfAlpha" allowBlank="1" showInputMessage="1" showErrorMessage="1" sqref="I85:M85" xr:uid="{335E6E4D-BB75-48A2-AD09-BF49EDDC233A}"/>
    <dataValidation errorStyle="warning" imeMode="halfAlpha" allowBlank="1" showInputMessage="1" showErrorMessage="1" sqref="I87:Y87" xr:uid="{F78B9E8B-E926-49D8-86AE-F69E3DFDB659}"/>
    <dataValidation errorStyle="warning" imeMode="hiragana" allowBlank="1" showInputMessage="1" showErrorMessage="1" sqref="I112:Y112" xr:uid="{EE3F6E6B-23A8-45A0-B4E4-962523C8184F}"/>
    <dataValidation errorStyle="warning" imeMode="fullKatakana" allowBlank="1" showInputMessage="1" showErrorMessage="1" sqref="I114:Y114" xr:uid="{BAAF1ECA-E8EE-4925-9AC8-2DD8CCCD4E67}"/>
    <dataValidation errorStyle="warning" imeMode="hiragana" allowBlank="1" showInputMessage="1" showErrorMessage="1" sqref="I116:Y116" xr:uid="{5057F082-922B-446F-981B-92A77FC68C4D}"/>
    <dataValidation type="whole" imeMode="halfAlpha" allowBlank="1" showInputMessage="1" showErrorMessage="1" error="7桁の数字を入力してください" sqref="I118:M118" xr:uid="{162B8995-7546-4258-BC82-3C4228F7CA60}">
      <formula1>0</formula1>
      <formula2>9999999</formula2>
    </dataValidation>
    <dataValidation errorStyle="warning" imeMode="hiragana" allowBlank="1" showInputMessage="1" showErrorMessage="1" sqref="I120:Y120" xr:uid="{8572E9A4-5C1C-4C35-9F6C-4D8B094357B4}"/>
    <dataValidation errorStyle="warning" imeMode="halfAlpha" allowBlank="1" showInputMessage="1" showErrorMessage="1" sqref="I122:M122" xr:uid="{12E7BB48-4434-499A-9017-3AB0255A292B}"/>
    <dataValidation errorStyle="warning" imeMode="halfAlpha" allowBlank="1" showInputMessage="1" showErrorMessage="1" sqref="P122" xr:uid="{8223E126-8502-4B54-BDFC-4F75716611F5}"/>
    <dataValidation errorStyle="warning" imeMode="halfAlpha" allowBlank="1" showInputMessage="1" showErrorMessage="1" sqref="I124:M124" xr:uid="{CAB40BCA-BAF6-4184-B627-E81EC1B96995}"/>
    <dataValidation errorStyle="warning" imeMode="halfAlpha" allowBlank="1" showInputMessage="1" showErrorMessage="1" sqref="I126:Y126" xr:uid="{7FEE6E4E-D198-4E51-8ADA-EA1641E2020D}"/>
    <dataValidation type="list" imeMode="halfAlpha" allowBlank="1" showInputMessage="1" showErrorMessage="1" error="リストから選択してください" sqref="I153:M153" xr:uid="{0997DDA9-183F-4FFD-A600-452E165E6941}">
      <formula1>"しない,する"</formula1>
    </dataValidation>
    <dataValidation errorStyle="warning" imeMode="fullKatakana" allowBlank="1" showInputMessage="1" showErrorMessage="1" sqref="I155:Y155" xr:uid="{C7918FA2-C695-47C2-8277-05661CFF58DF}"/>
    <dataValidation errorStyle="warning" imeMode="hiragana" allowBlank="1" showInputMessage="1" showErrorMessage="1" sqref="I157:Y157" xr:uid="{35E053CC-F7B5-4ACB-91C0-7AB257DEC5F3}"/>
    <dataValidation errorStyle="warning" imeMode="halfAlpha" allowBlank="1" showInputMessage="1" showErrorMessage="1" sqref="I159:M159" xr:uid="{7B1C7D71-8D7F-4EE2-97D7-D6284B6DF2A5}"/>
    <dataValidation type="whole" imeMode="halfAlpha" allowBlank="1" showInputMessage="1" showErrorMessage="1" error="7桁の数字を入力してください" sqref="I161:M161" xr:uid="{3D846153-40B5-42A7-816B-71429DAD8738}">
      <formula1>0</formula1>
      <formula2>9999999</formula2>
    </dataValidation>
    <dataValidation errorStyle="warning" imeMode="hiragana" allowBlank="1" showInputMessage="1" showErrorMessage="1" sqref="I163:Y163" xr:uid="{788A45AC-CE9D-410B-8416-1F0426431FBF}"/>
    <dataValidation errorStyle="warning" imeMode="halfAlpha" allowBlank="1" showInputMessage="1" showErrorMessage="1" sqref="I165:M165" xr:uid="{DC349F23-9F48-4F7F-A36E-90E1EB9195D6}"/>
    <dataValidation errorStyle="warning" imeMode="halfAlpha" allowBlank="1" showInputMessage="1" showErrorMessage="1" sqref="I167:M167" xr:uid="{E45ABFA4-1743-4A39-BFA8-ACE2F9B3F0AE}"/>
    <dataValidation errorStyle="warning" imeMode="halfAlpha" allowBlank="1" showInputMessage="1" showErrorMessage="1" sqref="I169:Y169" xr:uid="{C21E290E-564E-437F-946E-6D305E7DA809}"/>
    <dataValidation type="date" imeMode="halfAlpha" allowBlank="1" showInputMessage="1" showErrorMessage="1" error="有効な日付を入力してください" sqref="I176:M176" xr:uid="{4FCB6190-938B-4FBB-8625-A27C6DBB8E8D}">
      <formula1>92</formula1>
      <formula2>73415</formula2>
    </dataValidation>
    <dataValidation errorStyle="warning" imeMode="hiragana" allowBlank="1" showInputMessage="1" showErrorMessage="1" sqref="I178:M178" xr:uid="{472A76CC-5AFF-4A2D-BAE9-A0888EFE48AE}"/>
    <dataValidation type="list" imeMode="halfAlpha" allowBlank="1" showInputMessage="1" showErrorMessage="1" error="リストから選択してください" sqref="K183:M183" xr:uid="{0DE5390F-D186-4119-810E-B4EECACF1B23}">
      <formula1>"○,　"</formula1>
    </dataValidation>
    <dataValidation type="list" imeMode="halfAlpha" allowBlank="1" showInputMessage="1" showErrorMessage="1" error="リストから選択してください" sqref="K184:M184" xr:uid="{8CCE1C5B-2439-4ACD-8014-8E3974E6AF23}">
      <formula1>"○,　"</formula1>
    </dataValidation>
    <dataValidation errorStyle="warning" imeMode="hiragana" allowBlank="1" showInputMessage="1" showErrorMessage="1" sqref="N184:V184" xr:uid="{0C398D02-2234-4B4D-BDD1-87D1CBCE79BE}"/>
    <dataValidation type="list" imeMode="halfAlpha" allowBlank="1" showInputMessage="1" showErrorMessage="1" error="リストから選択してください" sqref="K185:M185" xr:uid="{6D1FE5EF-BBF1-4E6F-8771-3E69320489DC}">
      <formula1>"○,　"</formula1>
    </dataValidation>
    <dataValidation errorStyle="warning" imeMode="hiragana" allowBlank="1" showInputMessage="1" showErrorMessage="1" sqref="N185:V185" xr:uid="{820C0625-0D6B-49C7-A766-E8139233704C}"/>
    <dataValidation type="list" imeMode="halfAlpha" allowBlank="1" showInputMessage="1" showErrorMessage="1" error="リストから選択してください" sqref="K186:M187" xr:uid="{149A274D-7F26-4D7C-8119-C6341C390D6E}">
      <formula1>"○,　"</formula1>
    </dataValidation>
    <dataValidation errorStyle="warning" imeMode="hiragana" allowBlank="1" showInputMessage="1" showErrorMessage="1" sqref="N186:V186" xr:uid="{45303297-EA93-4CC2-9B47-C1F1A69BC6C3}"/>
    <dataValidation type="whole" imeMode="halfAlpha" allowBlank="1" showInputMessage="1" showErrorMessage="1" error="有効な数字を入力してください" sqref="W186:X186" xr:uid="{783C954D-F258-4D2C-B14A-295E0356D0C2}">
      <formula1>0</formula1>
      <formula2>100</formula2>
    </dataValidation>
    <dataValidation errorStyle="warning" imeMode="hiragana" allowBlank="1" showInputMessage="1" showErrorMessage="1" sqref="N187:V187" xr:uid="{892BD24C-4065-4DA0-B815-DD3D29480152}"/>
    <dataValidation type="whole" imeMode="halfAlpha" allowBlank="1" showInputMessage="1" showErrorMessage="1" error="有効な数字を入力してください" sqref="W187:X187" xr:uid="{DFD5EAA7-FF70-457F-9BC0-56574C7F76F1}">
      <formula1>0</formula1>
      <formula2>100</formula2>
    </dataValidation>
    <dataValidation type="whole" imeMode="halfAlpha" allowBlank="1" showInputMessage="1" showErrorMessage="1" error="有効な数字を入力してください" sqref="I189:M189" xr:uid="{BEDE8021-C505-4508-8BBB-44ED4F7768DD}">
      <formula1>0</formula1>
      <formula2>9999999999</formula2>
    </dataValidation>
    <dataValidation type="whole" imeMode="halfAlpha" allowBlank="1" showInputMessage="1" showErrorMessage="1" error="有効な数字を入力してください" sqref="I191:M191" xr:uid="{9D4BC53B-E59E-4CEE-84D5-09F2A70ADC24}">
      <formula1>0</formula1>
      <formula2>9999999999</formula2>
    </dataValidation>
    <dataValidation type="whole" imeMode="halfAlpha" allowBlank="1" showInputMessage="1" showErrorMessage="1" error="有効な数字を入力してください" sqref="O191:Q191" xr:uid="{A7C51935-C448-4FA8-A8FD-FB1368BCDD6B}">
      <formula1>0</formula1>
      <formula2>9999999999</formula2>
    </dataValidation>
    <dataValidation type="date" imeMode="halfAlpha" allowBlank="1" showInputMessage="1" showErrorMessage="1" error="有効な日付を入力してください" sqref="I193:M193" xr:uid="{68FB2D37-7C62-4845-B2E4-0E8F5DF9FCFF}">
      <formula1>92</formula1>
      <formula2>73415</formula2>
    </dataValidation>
    <dataValidation type="whole" imeMode="halfAlpha" allowBlank="1" showInputMessage="1" showErrorMessage="1" error="有効な数字を入力してください" sqref="I196:M196" xr:uid="{30C885FA-16A9-4950-888C-0CFB10B5E18B}">
      <formula1>0</formula1>
      <formula2>9999999999</formula2>
    </dataValidation>
    <dataValidation type="whole" imeMode="halfAlpha" allowBlank="1" showInputMessage="1" showErrorMessage="1" error="有効な数字を入力してください" sqref="I197:M197" xr:uid="{471C6C0F-FBF8-45C0-A4CD-C4F2367B9ADA}">
      <formula1>0</formula1>
      <formula2>9999999999</formula2>
    </dataValidation>
    <dataValidation type="whole" imeMode="halfAlpha" allowBlank="1" showInputMessage="1" showErrorMessage="1" error="有効な数字を入力してください" sqref="I198:M198" xr:uid="{D7249BE2-9346-4192-98AF-7EA194A10148}">
      <formula1>0</formula1>
      <formula2>9999999999</formula2>
    </dataValidation>
    <dataValidation type="whole" imeMode="halfAlpha" allowBlank="1" showInputMessage="1" showErrorMessage="1" error="有効な数字を入力してください" sqref="I200:M200" xr:uid="{3D7C81A6-3218-496D-91B2-918CABC7214B}">
      <formula1>0</formula1>
      <formula2>9999999999</formula2>
    </dataValidation>
    <dataValidation type="list" imeMode="halfAlpha" allowBlank="1" showInputMessage="1" showErrorMessage="1" error="リストから選択してください" sqref="I202:M202" xr:uid="{210330C9-82D5-461E-ABB3-368AB437F459}">
      <formula1>"該当する,該当しない,　"</formula1>
    </dataValidation>
    <dataValidation type="list" imeMode="halfAlpha" allowBlank="1" showInputMessage="1" showErrorMessage="1" error="リストから選択してください" sqref="I207:M207" xr:uid="{9B43A220-2B4F-448C-B86F-193980963430}">
      <formula1>"有,無"</formula1>
    </dataValidation>
    <dataValidation type="list" imeMode="halfAlpha" allowBlank="1" showInputMessage="1" showErrorMessage="1" error="リストから選択してください" sqref="I208:M208" xr:uid="{21A2A62C-F36E-417C-8E57-9ABBB5876FD6}">
      <formula1>"有,無"</formula1>
    </dataValidation>
    <dataValidation type="list" imeMode="halfAlpha" allowBlank="1" showInputMessage="1" showErrorMessage="1" error="リストから選択してください" sqref="S213:Y213" xr:uid="{7EBC16AE-3B1B-4790-B5DF-54449AEDAC5C}">
      <formula1>"はい,いいえ"</formula1>
    </dataValidation>
    <dataValidation type="list" imeMode="halfAlpha" allowBlank="1" showInputMessage="1" showErrorMessage="1" error="リストから選択してください" sqref="S214:Y214" xr:uid="{06D82C06-4291-4040-8D3E-AFF4999E39C7}">
      <formula1>"はい,いいえ"</formula1>
    </dataValidation>
    <dataValidation type="list" imeMode="halfAlpha" allowBlank="1" showInputMessage="1" showErrorMessage="1" error="リストから選択してください" sqref="S215:Y215" xr:uid="{EBC05D5C-24E5-4A47-8F9C-F7BC55378283}">
      <formula1>"はい,いいえ"</formula1>
    </dataValidation>
    <dataValidation type="list" imeMode="halfAlpha" allowBlank="1" showInputMessage="1" showErrorMessage="1" error="リストから選択してください" sqref="S216:Y216" xr:uid="{6994ACC4-4868-4A20-BA29-FACB75516440}">
      <formula1>"はい,いいえ"</formula1>
    </dataValidation>
    <dataValidation type="whole" imeMode="halfAlpha" allowBlank="1" showInputMessage="1" showErrorMessage="1" error="有効な数字を入力してください" sqref="M225" xr:uid="{0168D623-2394-4C2D-BFBA-3502CC99EE56}">
      <formula1>0</formula1>
      <formula2>9999999999</formula2>
    </dataValidation>
    <dataValidation type="whole" imeMode="halfAlpha" allowBlank="1" showInputMessage="1" showErrorMessage="1" error="有効な数字を入力してください" sqref="M226" xr:uid="{0593FC1D-5B73-4106-8CFE-34253CE6DD65}">
      <formula1>0</formula1>
      <formula2>9999999999</formula2>
    </dataValidation>
    <dataValidation type="whole" imeMode="halfAlpha" allowBlank="1" showInputMessage="1" showErrorMessage="1" error="有効な数字を入力してください" sqref="M227" xr:uid="{0C681FDE-F0A9-43FC-B708-F45AEFD48B76}">
      <formula1>0</formula1>
      <formula2>9999999999</formula2>
    </dataValidation>
    <dataValidation type="whole" imeMode="halfAlpha" allowBlank="1" showInputMessage="1" showErrorMessage="1" error="有効な数字を入力してください" sqref="M228" xr:uid="{CA2E3C94-A29D-45B1-AE15-95441F450E75}">
      <formula1>0</formula1>
      <formula2>9999999999</formula2>
    </dataValidation>
    <dataValidation type="whole" imeMode="halfAlpha" allowBlank="1" showInputMessage="1" showErrorMessage="1" error="有効な数字を入力してください" sqref="M229" xr:uid="{B48F6745-81FB-4537-9AFD-035641A10761}">
      <formula1>0</formula1>
      <formula2>9999999999</formula2>
    </dataValidation>
    <dataValidation type="whole" imeMode="halfAlpha" allowBlank="1" showInputMessage="1" showErrorMessage="1" error="有効な数字を入力してください" sqref="M230" xr:uid="{B35E9D55-F037-46DB-8407-06E159E5FE59}">
      <formula1>0</formula1>
      <formula2>9999999999</formula2>
    </dataValidation>
    <dataValidation type="whole" imeMode="halfAlpha" allowBlank="1" showInputMessage="1" showErrorMessage="1" error="有効な数字を入力してください" sqref="M231" xr:uid="{25D2A32C-5E42-467D-B65D-73799B456734}">
      <formula1>0</formula1>
      <formula2>9999999999</formula2>
    </dataValidation>
    <dataValidation type="whole" imeMode="halfAlpha" allowBlank="1" showInputMessage="1" showErrorMessage="1" error="有効な数字を入力してください" sqref="M232" xr:uid="{482C65ED-8EF6-43E0-A990-EF30161F627A}">
      <formula1>0</formula1>
      <formula2>9999999999</formula2>
    </dataValidation>
    <dataValidation type="whole" imeMode="halfAlpha" allowBlank="1" showInputMessage="1" showErrorMessage="1" error="有効な数字を入力してください" sqref="M233" xr:uid="{AE173773-C6ED-4E7B-8416-3F2FA50E3C6D}">
      <formula1>0</formula1>
      <formula2>9999999999</formula2>
    </dataValidation>
    <dataValidation type="whole" imeMode="halfAlpha" allowBlank="1" showInputMessage="1" showErrorMessage="1" error="有効な数字を入力してください" sqref="M234" xr:uid="{EA24F9A8-0D47-4D21-BAEE-FFC437330AFC}">
      <formula1>0</formula1>
      <formula2>9999999999</formula2>
    </dataValidation>
    <dataValidation type="whole" imeMode="halfAlpha" allowBlank="1" showInputMessage="1" showErrorMessage="1" error="有効な数字を入力してください" sqref="M235" xr:uid="{02C1DF79-1038-4DD4-8182-E1077C819E82}">
      <formula1>0</formula1>
      <formula2>9999999999</formula2>
    </dataValidation>
    <dataValidation type="whole" imeMode="halfAlpha" allowBlank="1" showInputMessage="1" showErrorMessage="1" error="有効な数字を入力してください" sqref="M236" xr:uid="{103AB876-A9D3-41F7-BAC1-F4AB52DF80DC}">
      <formula1>0</formula1>
      <formula2>9999999999</formula2>
    </dataValidation>
    <dataValidation type="whole" imeMode="halfAlpha" allowBlank="1" showInputMessage="1" showErrorMessage="1" error="有効な数字を入力してください" sqref="M237" xr:uid="{021E38F9-5F3C-4141-8EE6-AD84B213F004}">
      <formula1>0</formula1>
      <formula2>9999999999</formula2>
    </dataValidation>
    <dataValidation type="whole" imeMode="halfAlpha" allowBlank="1" showInputMessage="1" showErrorMessage="1" error="有効な数字を入力してください" sqref="M238" xr:uid="{C0F2125F-682D-4385-A46E-319CABCB596E}">
      <formula1>0</formula1>
      <formula2>9999999999</formula2>
    </dataValidation>
    <dataValidation type="whole" imeMode="halfAlpha" allowBlank="1" showInputMessage="1" showErrorMessage="1" error="有効な数字を入力してください" sqref="M239" xr:uid="{5AA529FE-C031-4EA6-9A37-8FB2C44EDBEA}">
      <formula1>0</formula1>
      <formula2>9999999999</formula2>
    </dataValidation>
    <dataValidation type="whole" imeMode="halfAlpha" allowBlank="1" showInputMessage="1" showErrorMessage="1" error="有効な数字を入力してください" sqref="M240" xr:uid="{8F6D3884-1C71-40A3-A12A-3C574206B0B3}">
      <formula1>0</formula1>
      <formula2>9999999999</formula2>
    </dataValidation>
    <dataValidation type="whole" imeMode="halfAlpha" allowBlank="1" showInputMessage="1" showErrorMessage="1" error="有効な数字を入力してください" sqref="M241" xr:uid="{9056D74E-688C-4795-8648-F5C7EE9976D5}">
      <formula1>0</formula1>
      <formula2>9999999999</formula2>
    </dataValidation>
    <dataValidation type="whole" imeMode="halfAlpha" allowBlank="1" showInputMessage="1" showErrorMessage="1" error="有効な数字を入力してください" sqref="M242" xr:uid="{0F038452-A481-4F36-B230-0A0A535DA185}">
      <formula1>0</formula1>
      <formula2>9999999999</formula2>
    </dataValidation>
    <dataValidation type="whole" imeMode="halfAlpha" allowBlank="1" showInputMessage="1" showErrorMessage="1" error="有効な数字を入力してください" sqref="M243" xr:uid="{CC83F5F2-451B-4294-A9C5-DD580D745FB2}">
      <formula1>0</formula1>
      <formula2>9999999999</formula2>
    </dataValidation>
    <dataValidation type="whole" imeMode="halfAlpha" allowBlank="1" showInputMessage="1" showErrorMessage="1" error="有効な数字を入力してください" sqref="M244" xr:uid="{3FC330AB-F444-4CBD-8369-98A664D3CDD2}">
      <formula1>0</formula1>
      <formula2>9999999999</formula2>
    </dataValidation>
    <dataValidation type="whole" imeMode="halfAlpha" allowBlank="1" showInputMessage="1" showErrorMessage="1" error="有効な数字を入力してください" sqref="M245" xr:uid="{9D925622-F81D-4B94-8794-73D4BF668753}">
      <formula1>0</formula1>
      <formula2>9999999999</formula2>
    </dataValidation>
    <dataValidation type="whole" imeMode="halfAlpha" allowBlank="1" showInputMessage="1" showErrorMessage="1" error="有効な数字を入力してください" sqref="M246" xr:uid="{01FE7AF4-C46E-49AC-A85E-389CE6936EA4}">
      <formula1>0</formula1>
      <formula2>9999999999</formula2>
    </dataValidation>
    <dataValidation type="whole" imeMode="halfAlpha" allowBlank="1" showInputMessage="1" showErrorMessage="1" error="有効な数字を入力してください" sqref="T225:Y225" xr:uid="{3604D38B-7322-49D2-A6C3-C61AA02239AA}">
      <formula1>0</formula1>
      <formula2>9999999999</formula2>
    </dataValidation>
    <dataValidation type="whole" imeMode="halfAlpha" allowBlank="1" showInputMessage="1" showErrorMessage="1" error="有効な数字を入力してください" sqref="T226:Y226" xr:uid="{F0C16F4D-B36A-4282-B9A2-BC784AEAA45D}">
      <formula1>0</formula1>
      <formula2>9999999999</formula2>
    </dataValidation>
    <dataValidation type="whole" imeMode="halfAlpha" allowBlank="1" showInputMessage="1" showErrorMessage="1" error="有効な数字を入力してください" sqref="T227:Y227" xr:uid="{5F2AABBD-1B74-41C5-BB7B-979CE7F012BC}">
      <formula1>0</formula1>
      <formula2>9999999999</formula2>
    </dataValidation>
    <dataValidation type="whole" imeMode="halfAlpha" allowBlank="1" showInputMessage="1" showErrorMessage="1" error="有効な数字を入力してください" sqref="T228:Y228" xr:uid="{558F9E8D-8B12-4F13-A2E2-6EDC15FE60FD}">
      <formula1>0</formula1>
      <formula2>9999999999</formula2>
    </dataValidation>
    <dataValidation type="whole" imeMode="halfAlpha" allowBlank="1" showInputMessage="1" showErrorMessage="1" error="有効な数字を入力してください" sqref="T229:Y229" xr:uid="{FF7F1CBE-BD87-4D7D-B39B-03F0DE1987E9}">
      <formula1>0</formula1>
      <formula2>9999999999</formula2>
    </dataValidation>
    <dataValidation type="whole" imeMode="halfAlpha" allowBlank="1" showInputMessage="1" showErrorMessage="1" error="有効な数字を入力してください" sqref="T230:Y230" xr:uid="{994AB9F5-99BF-487A-910C-D40F1B78B385}">
      <formula1>0</formula1>
      <formula2>9999999999</formula2>
    </dataValidation>
    <dataValidation type="whole" imeMode="halfAlpha" allowBlank="1" showInputMessage="1" showErrorMessage="1" error="有効な数字を入力してください" sqref="T231:Y231" xr:uid="{D412E8B0-48C7-4ED6-A825-D8394E9A4CB8}">
      <formula1>0</formula1>
      <formula2>9999999999</formula2>
    </dataValidation>
    <dataValidation type="whole" imeMode="halfAlpha" allowBlank="1" showInputMessage="1" showErrorMessage="1" error="有効な数字を入力してください" sqref="T232:Y232" xr:uid="{09E27E83-3C9A-4677-90C4-C97B55E64C85}">
      <formula1>0</formula1>
      <formula2>9999999999</formula2>
    </dataValidation>
    <dataValidation type="whole" imeMode="halfAlpha" allowBlank="1" showInputMessage="1" showErrorMessage="1" error="有効な数字を入力してください" sqref="T233:Y233" xr:uid="{F3BF8EDA-1296-4073-B90A-F6982531DA17}">
      <formula1>0</formula1>
      <formula2>9999999999</formula2>
    </dataValidation>
    <dataValidation type="whole" imeMode="halfAlpha" allowBlank="1" showInputMessage="1" showErrorMessage="1" error="有効な数字を入力してください" sqref="T234:Y234" xr:uid="{DC6E302D-B305-4A94-A36C-0889B33A076F}">
      <formula1>0</formula1>
      <formula2>9999999999</formula2>
    </dataValidation>
    <dataValidation type="whole" imeMode="halfAlpha" allowBlank="1" showInputMessage="1" showErrorMessage="1" error="有効な数字を入力してください" sqref="T235:Y235" xr:uid="{EFC32C94-FAE1-4BD5-85A7-C49B88DC5218}">
      <formula1>0</formula1>
      <formula2>9999999999</formula2>
    </dataValidation>
    <dataValidation type="whole" imeMode="halfAlpha" allowBlank="1" showInputMessage="1" showErrorMessage="1" error="有効な数字を入力してください" sqref="T236:Y236" xr:uid="{14E9A99F-C808-4C5A-92A6-C5FC385EB905}">
      <formula1>0</formula1>
      <formula2>9999999999</formula2>
    </dataValidation>
    <dataValidation type="list" imeMode="halfAlpha" allowBlank="1" showInputMessage="1" showErrorMessage="1" error="リストから選択してください" sqref="I254:M254" xr:uid="{ECE3F14E-7283-4B90-AF1F-FC04700E8E1A}">
      <formula1>許可コード</formula1>
    </dataValidation>
    <dataValidation errorStyle="warning" imeMode="halfAlpha" allowBlank="1" showInputMessage="1" showErrorMessage="1" sqref="P254" xr:uid="{6711CB8C-2788-4F95-95AF-2465201672CA}"/>
    <dataValidation type="date" imeMode="halfAlpha" allowBlank="1" showInputMessage="1" showErrorMessage="1" error="有効な日付を入力してください" sqref="I256:M256" xr:uid="{A69E42C9-3ED8-4A5B-A326-2C7F6AB8A060}">
      <formula1>92</formula1>
      <formula2>73415</formula2>
    </dataValidation>
    <dataValidation type="list" imeMode="halfAlpha" allowBlank="1" showInputMessage="1" showErrorMessage="1" error="リストから選択してください" sqref="L262:M262" xr:uid="{6BAA3C71-A995-4C3D-91AC-C72DFF351F0C}">
      <formula1>"①,②,③,④,⑤,⑥,⑦,⑧,⑨,⑩,　"</formula1>
    </dataValidation>
    <dataValidation type="list" imeMode="halfAlpha" allowBlank="1" showInputMessage="1" showErrorMessage="1" error="リストから選択してください" sqref="N262:O262" xr:uid="{6C0171FE-F14D-4216-BE10-5CFB93EBDB4D}">
      <formula1>"一般,特定,　"</formula1>
    </dataValidation>
    <dataValidation type="whole" imeMode="halfAlpha" allowBlank="1" showInputMessage="1" showErrorMessage="1" error="有効な数字を入力してください" sqref="P262" xr:uid="{49C501BA-C511-495C-825F-0B4AF690C82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62:R262" xr:uid="{CB6B6BA4-872D-48CF-8790-A9A529604D0F}">
      <formula1>-9999999999</formula1>
      <formula2>9999999999</formula2>
    </dataValidation>
    <dataValidation type="list" imeMode="halfAlpha" allowBlank="1" showInputMessage="1" showErrorMessage="1" error="リストから選択してください" sqref="S262" xr:uid="{8AE3E7C7-9174-43A8-869F-BEB0ECEC3B31}">
      <formula1>"一般,特定,　"</formula1>
    </dataValidation>
    <dataValidation type="whole" imeMode="halfAlpha" allowBlank="1" showInputMessage="1" showErrorMessage="1" error="有効な数字を入力してください。10兆円以上になる場合は、9,999,999,999と入力してください" sqref="T262" xr:uid="{5E97F2CF-31E6-4B9F-ACEE-6CEA8BD9D483}">
      <formula1>-9999999999</formula1>
      <formula2>9999999999</formula2>
    </dataValidation>
    <dataValidation type="whole" imeMode="halfAlpha" allowBlank="1" showInputMessage="1" showErrorMessage="1" error="有効な数字を入力してください" sqref="U262" xr:uid="{D071A057-035C-4DEC-994A-FFC66C624458}">
      <formula1>0</formula1>
      <formula2>9999999999</formula2>
    </dataValidation>
    <dataValidation type="whole" imeMode="halfAlpha" allowBlank="1" showInputMessage="1" showErrorMessage="1" error="有効な数字を入力してください" sqref="V262" xr:uid="{9696CC68-A77A-413A-9BB4-00B4C298C5C0}">
      <formula1>0</formula1>
      <formula2>9999999999</formula2>
    </dataValidation>
    <dataValidation type="whole" imeMode="halfAlpha" allowBlank="1" showInputMessage="1" showErrorMessage="1" error="有効な数字を入力してください" sqref="W262" xr:uid="{BB8E3B4C-338E-40EC-B716-114E6F8A921E}">
      <formula1>0</formula1>
      <formula2>9999999999</formula2>
    </dataValidation>
    <dataValidation type="whole" imeMode="halfAlpha" allowBlank="1" showInputMessage="1" showErrorMessage="1" error="有効な数字を入力してください" sqref="X262" xr:uid="{0679BFB0-381C-42CB-ADC2-3FCA8D4A1161}">
      <formula1>0</formula1>
      <formula2>9999999999</formula2>
    </dataValidation>
    <dataValidation type="list" imeMode="halfAlpha" allowBlank="1" showInputMessage="1" showErrorMessage="1" error="リストから選択してください" sqref="L263:M263" xr:uid="{57140D9F-67A5-4752-85D7-76445AF6AF18}">
      <formula1>"①,②,③,④,⑤,⑥,⑦,⑧,⑨,⑩,　"</formula1>
    </dataValidation>
    <dataValidation type="list" imeMode="halfAlpha" allowBlank="1" showInputMessage="1" showErrorMessage="1" error="リストから選択してください" sqref="N263:O263" xr:uid="{F26E6898-ED2B-4E68-9580-15869CC6D107}">
      <formula1>"一般,特定,　"</formula1>
    </dataValidation>
    <dataValidation type="whole" imeMode="halfAlpha" allowBlank="1" showInputMessage="1" showErrorMessage="1" error="有効な数字を入力してください" sqref="P263" xr:uid="{AF0A3217-00CF-4CB2-9AE0-91ED534F9F1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63:R263" xr:uid="{9909E0EA-DAFD-4D80-B8C7-FD846ABD0374}">
      <formula1>-9999999999</formula1>
      <formula2>9999999999</formula2>
    </dataValidation>
    <dataValidation type="list" imeMode="halfAlpha" allowBlank="1" showInputMessage="1" showErrorMessage="1" error="リストから選択してください" sqref="S263" xr:uid="{CF15D1A9-70AF-4AB6-97E6-0AAFF29C0E6F}">
      <formula1>"一般,特定,　"</formula1>
    </dataValidation>
    <dataValidation type="whole" imeMode="halfAlpha" allowBlank="1" showInputMessage="1" showErrorMessage="1" error="有効な数字を入力してください。10兆円以上になる場合は、9,999,999,999と入力してください" sqref="T263" xr:uid="{EC7FDFC0-594A-48C9-A97B-3C64129A4185}">
      <formula1>-9999999999</formula1>
      <formula2>9999999999</formula2>
    </dataValidation>
    <dataValidation type="whole" imeMode="halfAlpha" allowBlank="1" showInputMessage="1" showErrorMessage="1" error="有効な数字を入力してください" sqref="U263" xr:uid="{937B5E93-AB03-4BAB-BFED-9E4075C93276}">
      <formula1>0</formula1>
      <formula2>9999999999</formula2>
    </dataValidation>
    <dataValidation type="whole" imeMode="halfAlpha" allowBlank="1" showInputMessage="1" showErrorMessage="1" error="有効な数字を入力してください" sqref="V263" xr:uid="{94AB8309-C59B-49E3-806C-39D712444D32}">
      <formula1>0</formula1>
      <formula2>9999999999</formula2>
    </dataValidation>
    <dataValidation type="whole" imeMode="halfAlpha" allowBlank="1" showInputMessage="1" showErrorMessage="1" error="有効な数字を入力してください" sqref="W263" xr:uid="{D26CAF6E-D2EF-49DA-BDEF-62F197020539}">
      <formula1>0</formula1>
      <formula2>9999999999</formula2>
    </dataValidation>
    <dataValidation type="whole" imeMode="halfAlpha" allowBlank="1" showInputMessage="1" showErrorMessage="1" error="有効な数字を入力してください" sqref="X263" xr:uid="{184EA5EC-A541-477A-9EFB-D0E4E87DDE11}">
      <formula1>0</formula1>
      <formula2>9999999999</formula2>
    </dataValidation>
    <dataValidation type="list" imeMode="halfAlpha" allowBlank="1" showInputMessage="1" showErrorMessage="1" error="リストから選択してください" sqref="L264:M264" xr:uid="{0D08E734-3AB8-4B89-BF58-379F9A77C6B0}">
      <formula1>"①,②,③,④,⑤,⑥,⑦,⑧,⑨,⑩,　"</formula1>
    </dataValidation>
    <dataValidation type="list" imeMode="halfAlpha" allowBlank="1" showInputMessage="1" showErrorMessage="1" error="リストから選択してください" sqref="N264:O264" xr:uid="{492A6B55-31E7-4FFA-BCC1-4248BD7C6828}">
      <formula1>"一般,特定,　"</formula1>
    </dataValidation>
    <dataValidation type="whole" imeMode="halfAlpha" allowBlank="1" showInputMessage="1" showErrorMessage="1" error="有効な数字を入力してください" sqref="P264" xr:uid="{4B6515FD-406B-4B6A-B9EC-15A5DF80C50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64:R264" xr:uid="{90FAE3B3-2D87-4744-89F4-82586051B28A}">
      <formula1>-9999999999</formula1>
      <formula2>9999999999</formula2>
    </dataValidation>
    <dataValidation type="list" imeMode="halfAlpha" allowBlank="1" showInputMessage="1" showErrorMessage="1" error="リストから選択してください" sqref="S264" xr:uid="{AA70A0C0-D3FD-4755-9ADA-4D3561377D95}">
      <formula1>"一般,特定,　"</formula1>
    </dataValidation>
    <dataValidation type="whole" imeMode="halfAlpha" allowBlank="1" showInputMessage="1" showErrorMessage="1" error="有効な数字を入力してください。10兆円以上になる場合は、9,999,999,999と入力してください" sqref="T264" xr:uid="{A6171C89-65AD-4000-9B20-0E70961269CB}">
      <formula1>-9999999999</formula1>
      <formula2>9999999999</formula2>
    </dataValidation>
    <dataValidation type="whole" imeMode="halfAlpha" allowBlank="1" showInputMessage="1" showErrorMessage="1" error="有効な数字を入力してください" sqref="U264" xr:uid="{1A2DC7D4-6730-4763-A833-521E9D77196E}">
      <formula1>0</formula1>
      <formula2>9999999999</formula2>
    </dataValidation>
    <dataValidation type="whole" imeMode="halfAlpha" allowBlank="1" showInputMessage="1" showErrorMessage="1" error="有効な数字を入力してください" sqref="V264" xr:uid="{A7941935-A941-410B-965C-68F81E804CAB}">
      <formula1>0</formula1>
      <formula2>9999999999</formula2>
    </dataValidation>
    <dataValidation type="whole" imeMode="halfAlpha" allowBlank="1" showInputMessage="1" showErrorMessage="1" error="有効な数字を入力してください" sqref="W264" xr:uid="{16B6A567-7031-4B96-A785-1B1BE8A8B168}">
      <formula1>0</formula1>
      <formula2>9999999999</formula2>
    </dataValidation>
    <dataValidation type="whole" imeMode="halfAlpha" allowBlank="1" showInputMessage="1" showErrorMessage="1" error="有効な数字を入力してください" sqref="X264" xr:uid="{661715DA-0E6D-481F-A51B-FB4624A7255C}">
      <formula1>0</formula1>
      <formula2>9999999999</formula2>
    </dataValidation>
    <dataValidation type="list" imeMode="halfAlpha" allowBlank="1" showInputMessage="1" showErrorMessage="1" error="リストから選択してください" sqref="L265:M265" xr:uid="{5CB9485D-01BD-42BC-8B03-2843ABFF7E1B}">
      <formula1>"①,②,③,④,⑤,⑥,⑦,⑧,⑨,⑩,　"</formula1>
    </dataValidation>
    <dataValidation type="list" imeMode="halfAlpha" allowBlank="1" showInputMessage="1" showErrorMessage="1" error="リストから選択してください" sqref="N265:O265" xr:uid="{46A78E54-9C5E-4921-8914-AFBF0BBFB3A5}">
      <formula1>"一般,特定,　"</formula1>
    </dataValidation>
    <dataValidation type="whole" imeMode="halfAlpha" allowBlank="1" showInputMessage="1" showErrorMessage="1" error="有効な数字を入力してください" sqref="P265" xr:uid="{A018B788-3FCA-4B96-8F99-F00E17E802B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65:R265" xr:uid="{AFFD7828-5F63-4C9D-915F-23AAA4A349AB}">
      <formula1>-9999999999</formula1>
      <formula2>9999999999</formula2>
    </dataValidation>
    <dataValidation type="list" imeMode="halfAlpha" allowBlank="1" showInputMessage="1" showErrorMessage="1" error="リストから選択してください" sqref="S265" xr:uid="{EEDC6F9F-6CE0-4099-9E08-B97BE5E79EB6}">
      <formula1>"一般,特定,　"</formula1>
    </dataValidation>
    <dataValidation type="whole" imeMode="halfAlpha" allowBlank="1" showInputMessage="1" showErrorMessage="1" error="有効な数字を入力してください。10兆円以上になる場合は、9,999,999,999と入力してください" sqref="T265" xr:uid="{2BAE5C43-7EBC-4FF9-9BFB-9B7663772E6B}">
      <formula1>-9999999999</formula1>
      <formula2>9999999999</formula2>
    </dataValidation>
    <dataValidation type="whole" imeMode="halfAlpha" allowBlank="1" showInputMessage="1" showErrorMessage="1" error="有効な数字を入力してください" sqref="U265" xr:uid="{455FE9EC-E7B8-4B22-B9C5-0E69A72FFA72}">
      <formula1>0</formula1>
      <formula2>9999999999</formula2>
    </dataValidation>
    <dataValidation type="whole" imeMode="halfAlpha" allowBlank="1" showInputMessage="1" showErrorMessage="1" error="有効な数字を入力してください" sqref="V265" xr:uid="{2D4CDFF1-C68E-4FFF-B322-D68780BBB7C2}">
      <formula1>0</formula1>
      <formula2>9999999999</formula2>
    </dataValidation>
    <dataValidation type="whole" imeMode="halfAlpha" allowBlank="1" showInputMessage="1" showErrorMessage="1" error="有効な数字を入力してください" sqref="W265" xr:uid="{99DC82AD-9DFD-490C-B89A-4EABD460866F}">
      <formula1>0</formula1>
      <formula2>9999999999</formula2>
    </dataValidation>
    <dataValidation type="whole" imeMode="halfAlpha" allowBlank="1" showInputMessage="1" showErrorMessage="1" error="有効な数字を入力してください" sqref="X265" xr:uid="{9A1316AF-22FB-4E8E-824E-12F11E55269F}">
      <formula1>0</formula1>
      <formula2>9999999999</formula2>
    </dataValidation>
    <dataValidation type="list" imeMode="halfAlpha" allowBlank="1" showInputMessage="1" showErrorMessage="1" error="リストから選択してください" sqref="L266:M266" xr:uid="{DADE5731-56C9-4FD0-895D-3E1CD62EB46D}">
      <formula1>"①,②,③,④,⑤,⑥,⑦,⑧,⑨,⑩,　"</formula1>
    </dataValidation>
    <dataValidation type="list" imeMode="halfAlpha" allowBlank="1" showInputMessage="1" showErrorMessage="1" error="リストから選択してください" sqref="N266:O266" xr:uid="{609E6807-7757-45C7-85A8-CA0C44AB4B9E}">
      <formula1>"一般,特定,　"</formula1>
    </dataValidation>
    <dataValidation type="whole" imeMode="halfAlpha" allowBlank="1" showInputMessage="1" showErrorMessage="1" error="有効な数字を入力してください" sqref="P266" xr:uid="{88F65BCF-4708-4FF9-A200-DE1F9DCA689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66:R266" xr:uid="{E868A89E-2F54-41A3-B30C-A464283E40E6}">
      <formula1>-9999999999</formula1>
      <formula2>9999999999</formula2>
    </dataValidation>
    <dataValidation type="list" imeMode="halfAlpha" allowBlank="1" showInputMessage="1" showErrorMessage="1" error="リストから選択してください" sqref="S266" xr:uid="{1527B51D-AFAC-4E5E-A00A-24486DA0E818}">
      <formula1>"一般,特定,　"</formula1>
    </dataValidation>
    <dataValidation type="whole" imeMode="halfAlpha" allowBlank="1" showInputMessage="1" showErrorMessage="1" error="有効な数字を入力してください。10兆円以上になる場合は、9,999,999,999と入力してください" sqref="T266" xr:uid="{3AF48A1C-AD08-4A4C-B6D4-6AE0AC336C0E}">
      <formula1>-9999999999</formula1>
      <formula2>9999999999</formula2>
    </dataValidation>
    <dataValidation type="whole" imeMode="halfAlpha" allowBlank="1" showInputMessage="1" showErrorMessage="1" error="有効な数字を入力してください" sqref="U266" xr:uid="{ED587933-7609-47F6-AA24-09EBE1D25EA8}">
      <formula1>0</formula1>
      <formula2>9999999999</formula2>
    </dataValidation>
    <dataValidation type="whole" imeMode="halfAlpha" allowBlank="1" showInputMessage="1" showErrorMessage="1" error="有効な数字を入力してください" sqref="V266" xr:uid="{D0934FB8-F6B1-438F-A98A-76D7EB96FFC8}">
      <formula1>0</formula1>
      <formula2>9999999999</formula2>
    </dataValidation>
    <dataValidation type="whole" imeMode="halfAlpha" allowBlank="1" showInputMessage="1" showErrorMessage="1" error="有効な数字を入力してください" sqref="W266" xr:uid="{C70677CF-04CD-4B12-93C9-74DC987981B6}">
      <formula1>0</formula1>
      <formula2>9999999999</formula2>
    </dataValidation>
    <dataValidation type="whole" imeMode="halfAlpha" allowBlank="1" showInputMessage="1" showErrorMessage="1" error="有効な数字を入力してください" sqref="X266" xr:uid="{A2D38C39-5910-4F4E-9F48-A89205B642E9}">
      <formula1>0</formula1>
      <formula2>9999999999</formula2>
    </dataValidation>
    <dataValidation type="list" imeMode="halfAlpha" allowBlank="1" showInputMessage="1" showErrorMessage="1" error="リストから選択してください" sqref="L267:M267" xr:uid="{EDBF92C5-8739-4D39-BCA0-C264DB2243BC}">
      <formula1>"①,②,③,④,⑤,⑥,⑦,⑧,⑨,⑩,　"</formula1>
    </dataValidation>
    <dataValidation type="list" imeMode="halfAlpha" allowBlank="1" showInputMessage="1" showErrorMessage="1" error="リストから選択してください" sqref="N267:O267" xr:uid="{543DC02B-AE17-47CC-B6F7-903699344989}">
      <formula1>"一般,特定,　"</formula1>
    </dataValidation>
    <dataValidation type="whole" imeMode="halfAlpha" allowBlank="1" showInputMessage="1" showErrorMessage="1" error="有効な数字を入力してください" sqref="P267" xr:uid="{A9D7B97D-CC8E-4F26-8189-841C62F31B1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67:R267" xr:uid="{76AB9CD5-12B0-44E2-9186-12CE3CD75B94}">
      <formula1>-9999999999</formula1>
      <formula2>9999999999</formula2>
    </dataValidation>
    <dataValidation type="list" imeMode="halfAlpha" allowBlank="1" showInputMessage="1" showErrorMessage="1" error="リストから選択してください" sqref="S267" xr:uid="{2291D4F5-610E-465E-9063-3C624155C625}">
      <formula1>"一般,特定,　"</formula1>
    </dataValidation>
    <dataValidation type="whole" imeMode="halfAlpha" allowBlank="1" showInputMessage="1" showErrorMessage="1" error="有効な数字を入力してください。10兆円以上になる場合は、9,999,999,999と入力してください" sqref="T267" xr:uid="{1DBB51E5-F8BE-4D07-8D63-88924B13FD6B}">
      <formula1>-9999999999</formula1>
      <formula2>9999999999</formula2>
    </dataValidation>
    <dataValidation type="whole" imeMode="halfAlpha" allowBlank="1" showInputMessage="1" showErrorMessage="1" error="有効な数字を入力してください" sqref="U267" xr:uid="{FA560C72-9A80-417F-ADDC-DE6CEBC0A028}">
      <formula1>0</formula1>
      <formula2>9999999999</formula2>
    </dataValidation>
    <dataValidation type="whole" imeMode="halfAlpha" allowBlank="1" showInputMessage="1" showErrorMessage="1" error="有効な数字を入力してください" sqref="V267" xr:uid="{A6B2D060-D529-437F-9643-1A5C86321D64}">
      <formula1>0</formula1>
      <formula2>9999999999</formula2>
    </dataValidation>
    <dataValidation type="whole" imeMode="halfAlpha" allowBlank="1" showInputMessage="1" showErrorMessage="1" error="有効な数字を入力してください" sqref="W267" xr:uid="{13546AD0-BF88-4C2C-A389-D2ECA9A9035F}">
      <formula1>0</formula1>
      <formula2>9999999999</formula2>
    </dataValidation>
    <dataValidation type="whole" imeMode="halfAlpha" allowBlank="1" showInputMessage="1" showErrorMessage="1" error="有効な数字を入力してください" sqref="X267" xr:uid="{0A07D695-FAF9-4408-88A5-B022F18772F2}">
      <formula1>0</formula1>
      <formula2>9999999999</formula2>
    </dataValidation>
    <dataValidation type="list" imeMode="halfAlpha" allowBlank="1" showInputMessage="1" showErrorMessage="1" error="リストから選択してください" sqref="L268:M268" xr:uid="{F43BBBED-6530-454C-BACB-47560F624A10}">
      <formula1>"①,②,③,④,⑤,⑥,⑦,⑧,⑨,⑩,　"</formula1>
    </dataValidation>
    <dataValidation type="list" imeMode="halfAlpha" allowBlank="1" showInputMessage="1" showErrorMessage="1" error="リストから選択してください" sqref="N268:O268" xr:uid="{6D96A209-7528-470A-8D90-B74A2515BE8C}">
      <formula1>"一般,特定,　"</formula1>
    </dataValidation>
    <dataValidation type="whole" imeMode="halfAlpha" allowBlank="1" showInputMessage="1" showErrorMessage="1" error="有効な数字を入力してください" sqref="P268" xr:uid="{8CE58FC4-3022-4154-842B-1B2A0B772CE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68:R268" xr:uid="{5E7DD2BA-CBFB-4D28-80EB-579A6826D405}">
      <formula1>-9999999999</formula1>
      <formula2>9999999999</formula2>
    </dataValidation>
    <dataValidation type="list" imeMode="halfAlpha" allowBlank="1" showInputMessage="1" showErrorMessage="1" error="リストから選択してください" sqref="S268" xr:uid="{0AB64C7B-FAEE-4A7F-B506-F836A63B829F}">
      <formula1>"一般,特定,　"</formula1>
    </dataValidation>
    <dataValidation type="whole" imeMode="halfAlpha" allowBlank="1" showInputMessage="1" showErrorMessage="1" error="有効な数字を入力してください。10兆円以上になる場合は、9,999,999,999と入力してください" sqref="T268" xr:uid="{42E5046F-DA7E-4BE2-B864-A471C1DB67EE}">
      <formula1>-9999999999</formula1>
      <formula2>9999999999</formula2>
    </dataValidation>
    <dataValidation type="whole" imeMode="halfAlpha" allowBlank="1" showInputMessage="1" showErrorMessage="1" error="有効な数字を入力してください" sqref="U268" xr:uid="{76945CF4-1530-4748-B673-72970979DFA7}">
      <formula1>0</formula1>
      <formula2>9999999999</formula2>
    </dataValidation>
    <dataValidation type="whole" imeMode="halfAlpha" allowBlank="1" showInputMessage="1" showErrorMessage="1" error="有効な数字を入力してください" sqref="V268" xr:uid="{711DD7D1-5713-4F77-A70C-F144AF301CB6}">
      <formula1>0</formula1>
      <formula2>9999999999</formula2>
    </dataValidation>
    <dataValidation type="whole" imeMode="halfAlpha" allowBlank="1" showInputMessage="1" showErrorMessage="1" error="有効な数字を入力してください" sqref="W268" xr:uid="{7FB7534C-7463-4C03-BB6C-18698D654A54}">
      <formula1>0</formula1>
      <formula2>9999999999</formula2>
    </dataValidation>
    <dataValidation type="whole" imeMode="halfAlpha" allowBlank="1" showInputMessage="1" showErrorMessage="1" error="有効な数字を入力してください" sqref="X268" xr:uid="{11535132-659D-4272-8890-636D93871143}">
      <formula1>0</formula1>
      <formula2>9999999999</formula2>
    </dataValidation>
    <dataValidation type="list" imeMode="halfAlpha" allowBlank="1" showInputMessage="1" showErrorMessage="1" error="リストから選択してください" sqref="L269:M269" xr:uid="{D6D8F381-46FC-4E34-AD8A-B33C2FE445C7}">
      <formula1>"①,②,③,④,⑤,⑥,⑦,⑧,⑨,⑩,　"</formula1>
    </dataValidation>
    <dataValidation type="list" imeMode="halfAlpha" allowBlank="1" showInputMessage="1" showErrorMessage="1" error="リストから選択してください" sqref="N269:O269" xr:uid="{A640183C-EA37-403D-AC32-95E16787ABC3}">
      <formula1>"一般,特定,　"</formula1>
    </dataValidation>
    <dataValidation type="whole" imeMode="halfAlpha" allowBlank="1" showInputMessage="1" showErrorMessage="1" error="有効な数字を入力してください" sqref="P269" xr:uid="{33A88A36-F35E-4A14-80C0-79E68785745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69:R269" xr:uid="{D52A9E44-3B5A-4253-98AE-8FD8B5835CAA}">
      <formula1>-9999999999</formula1>
      <formula2>9999999999</formula2>
    </dataValidation>
    <dataValidation type="list" imeMode="halfAlpha" allowBlank="1" showInputMessage="1" showErrorMessage="1" error="リストから選択してください" sqref="S269" xr:uid="{EAF8B85A-2004-4743-BCAE-C8CFFE04FB1B}">
      <formula1>"一般,特定,　"</formula1>
    </dataValidation>
    <dataValidation type="whole" imeMode="halfAlpha" allowBlank="1" showInputMessage="1" showErrorMessage="1" error="有効な数字を入力してください。10兆円以上になる場合は、9,999,999,999と入力してください" sqref="T269" xr:uid="{F2387DD5-18E0-454B-B828-8AF1A90A1225}">
      <formula1>-9999999999</formula1>
      <formula2>9999999999</formula2>
    </dataValidation>
    <dataValidation type="whole" imeMode="halfAlpha" allowBlank="1" showInputMessage="1" showErrorMessage="1" error="有効な数字を入力してください" sqref="U269" xr:uid="{F08C09F5-5A65-45ED-86A6-3F70E0CD2F17}">
      <formula1>0</formula1>
      <formula2>9999999999</formula2>
    </dataValidation>
    <dataValidation type="whole" imeMode="halfAlpha" allowBlank="1" showInputMessage="1" showErrorMessage="1" error="有効な数字を入力してください" sqref="V269" xr:uid="{652EFBC9-B671-4B13-B0FD-5DBAA9577D8B}">
      <formula1>0</formula1>
      <formula2>9999999999</formula2>
    </dataValidation>
    <dataValidation type="whole" imeMode="halfAlpha" allowBlank="1" showInputMessage="1" showErrorMessage="1" error="有効な数字を入力してください" sqref="W269" xr:uid="{EEFF632D-1184-42F9-A222-343F561F1946}">
      <formula1>0</formula1>
      <formula2>9999999999</formula2>
    </dataValidation>
    <dataValidation type="whole" imeMode="halfAlpha" allowBlank="1" showInputMessage="1" showErrorMessage="1" error="有効な数字を入力してください" sqref="X269" xr:uid="{FD31807A-B985-4B71-9C29-F6E9C544E3E8}">
      <formula1>0</formula1>
      <formula2>9999999999</formula2>
    </dataValidation>
    <dataValidation type="list" imeMode="halfAlpha" allowBlank="1" showInputMessage="1" showErrorMessage="1" error="リストから選択してください" sqref="L270:M270" xr:uid="{B2D9AB36-9E5B-4B6F-9721-57B5E4B09A0A}">
      <formula1>"①,②,③,④,⑤,⑥,⑦,⑧,⑨,⑩,　"</formula1>
    </dataValidation>
    <dataValidation type="list" imeMode="halfAlpha" allowBlank="1" showInputMessage="1" showErrorMessage="1" error="リストから選択してください" sqref="N270:O270" xr:uid="{926C69E0-D31F-4458-8011-A15A2980CBDB}">
      <formula1>"一般,特定,　"</formula1>
    </dataValidation>
    <dataValidation type="whole" imeMode="halfAlpha" allowBlank="1" showInputMessage="1" showErrorMessage="1" error="有効な数字を入力してください" sqref="P270" xr:uid="{0E708420-C5A9-4815-A36B-F7FC9CDCDF8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0:R270" xr:uid="{4D3B5A8B-D0E5-49A7-B134-2552704EB565}">
      <formula1>-9999999999</formula1>
      <formula2>9999999999</formula2>
    </dataValidation>
    <dataValidation type="list" imeMode="halfAlpha" allowBlank="1" showInputMessage="1" showErrorMessage="1" error="リストから選択してください" sqref="S270" xr:uid="{F5EBE6FA-F6B2-414D-8899-8630E973DA70}">
      <formula1>"一般,特定,　"</formula1>
    </dataValidation>
    <dataValidation type="whole" imeMode="halfAlpha" allowBlank="1" showInputMessage="1" showErrorMessage="1" error="有効な数字を入力してください。10兆円以上になる場合は、9,999,999,999と入力してください" sqref="T270" xr:uid="{E4F621B9-F313-4E8E-B7B3-54087635EDD1}">
      <formula1>-9999999999</formula1>
      <formula2>9999999999</formula2>
    </dataValidation>
    <dataValidation type="whole" imeMode="halfAlpha" allowBlank="1" showInputMessage="1" showErrorMessage="1" error="有効な数字を入力してください" sqref="U270" xr:uid="{BB83DE7C-DB3B-4A5D-935A-9983BDE487EF}">
      <formula1>0</formula1>
      <formula2>9999999999</formula2>
    </dataValidation>
    <dataValidation type="whole" imeMode="halfAlpha" allowBlank="1" showInputMessage="1" showErrorMessage="1" error="有効な数字を入力してください" sqref="V270" xr:uid="{C190F91F-11D3-4016-A053-4B0F55A4F875}">
      <formula1>0</formula1>
      <formula2>9999999999</formula2>
    </dataValidation>
    <dataValidation type="whole" imeMode="halfAlpha" allowBlank="1" showInputMessage="1" showErrorMessage="1" error="有効な数字を入力してください" sqref="W270" xr:uid="{3402F399-49E4-4768-944C-87C0CB31A925}">
      <formula1>0</formula1>
      <formula2>9999999999</formula2>
    </dataValidation>
    <dataValidation type="whole" imeMode="halfAlpha" allowBlank="1" showInputMessage="1" showErrorMessage="1" error="有効な数字を入力してください" sqref="X270" xr:uid="{5D8451BD-B450-419A-B811-35A90BD66B54}">
      <formula1>0</formula1>
      <formula2>9999999999</formula2>
    </dataValidation>
    <dataValidation type="list" imeMode="halfAlpha" allowBlank="1" showInputMessage="1" showErrorMessage="1" error="リストから選択してください" sqref="L271:M271" xr:uid="{66DD727E-13CF-42BF-A700-4A2F3FD1FD64}">
      <formula1>"①,②,③,④,⑤,⑥,⑦,⑧,⑨,⑩,　"</formula1>
    </dataValidation>
    <dataValidation type="list" imeMode="halfAlpha" allowBlank="1" showInputMessage="1" showErrorMessage="1" error="リストから選択してください" sqref="N271:O271" xr:uid="{54AA312C-41E1-41D8-A830-84A28D7C7AF4}">
      <formula1>"一般,特定,　"</formula1>
    </dataValidation>
    <dataValidation type="whole" imeMode="halfAlpha" allowBlank="1" showInputMessage="1" showErrorMessage="1" error="有効な数字を入力してください" sqref="P271" xr:uid="{3BFB3671-4D8C-4FF8-9560-98248624A3B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1:R271" xr:uid="{93F5E6C3-114B-4E2D-BB02-46EDE105639B}">
      <formula1>-9999999999</formula1>
      <formula2>9999999999</formula2>
    </dataValidation>
    <dataValidation type="list" imeMode="halfAlpha" allowBlank="1" showInputMessage="1" showErrorMessage="1" error="リストから選択してください" sqref="S271" xr:uid="{176CAB11-801F-4497-A114-DEB0059A67C9}">
      <formula1>"一般,特定,　"</formula1>
    </dataValidation>
    <dataValidation type="whole" imeMode="halfAlpha" allowBlank="1" showInputMessage="1" showErrorMessage="1" error="有効な数字を入力してください。10兆円以上になる場合は、9,999,999,999と入力してください" sqref="T271" xr:uid="{CA273D39-0DD3-4748-8C86-9F0980F73579}">
      <formula1>-9999999999</formula1>
      <formula2>9999999999</formula2>
    </dataValidation>
    <dataValidation type="whole" imeMode="halfAlpha" allowBlank="1" showInputMessage="1" showErrorMessage="1" error="有効な数字を入力してください" sqref="U271" xr:uid="{68279224-8C98-4CDE-A8D3-D24E1306ECD9}">
      <formula1>0</formula1>
      <formula2>9999999999</formula2>
    </dataValidation>
    <dataValidation type="whole" imeMode="halfAlpha" allowBlank="1" showInputMessage="1" showErrorMessage="1" error="有効な数字を入力してください" sqref="V271" xr:uid="{B5888C54-9168-4007-9DB8-4D7451975874}">
      <formula1>0</formula1>
      <formula2>9999999999</formula2>
    </dataValidation>
    <dataValidation type="whole" imeMode="halfAlpha" allowBlank="1" showInputMessage="1" showErrorMessage="1" error="有効な数字を入力してください" sqref="W271" xr:uid="{38F2E40F-71A7-4AE3-AC96-5A179F841040}">
      <formula1>0</formula1>
      <formula2>9999999999</formula2>
    </dataValidation>
    <dataValidation type="whole" imeMode="halfAlpha" allowBlank="1" showInputMessage="1" showErrorMessage="1" error="有効な数字を入力してください" sqref="X271" xr:uid="{00B3A465-45B8-4C94-93E9-8205C45F0DA7}">
      <formula1>0</formula1>
      <formula2>9999999999</formula2>
    </dataValidation>
    <dataValidation type="list" imeMode="halfAlpha" allowBlank="1" showInputMessage="1" showErrorMessage="1" error="リストから選択してください" sqref="L272:M272" xr:uid="{C8D7876F-32BE-487F-99D0-8AFC940F1609}">
      <formula1>"①,②,③,④,⑤,⑥,⑦,⑧,⑨,⑩,　"</formula1>
    </dataValidation>
    <dataValidation type="list" imeMode="halfAlpha" allowBlank="1" showInputMessage="1" showErrorMessage="1" error="リストから選択してください" sqref="N272:O272" xr:uid="{940326CB-62A6-4363-ABDE-BF1EE3FF5055}">
      <formula1>"一般,特定,　"</formula1>
    </dataValidation>
    <dataValidation type="whole" imeMode="halfAlpha" allowBlank="1" showInputMessage="1" showErrorMessage="1" error="有効な数字を入力してください" sqref="P272" xr:uid="{FD9641F7-66DB-4EC9-AF8A-F1B4A7767C6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2:R272" xr:uid="{95502F82-F686-462C-89FC-97F1E9907077}">
      <formula1>-9999999999</formula1>
      <formula2>9999999999</formula2>
    </dataValidation>
    <dataValidation type="list" imeMode="halfAlpha" allowBlank="1" showInputMessage="1" showErrorMessage="1" error="リストから選択してください" sqref="S272" xr:uid="{7AB28632-B2ED-4BC7-8963-5FA01D0459CA}">
      <formula1>"一般,特定,　"</formula1>
    </dataValidation>
    <dataValidation type="whole" imeMode="halfAlpha" allowBlank="1" showInputMessage="1" showErrorMessage="1" error="有効な数字を入力してください。10兆円以上になる場合は、9,999,999,999と入力してください" sqref="T272" xr:uid="{291EA1C3-0CBA-4FDA-9984-339309AB2957}">
      <formula1>-9999999999</formula1>
      <formula2>9999999999</formula2>
    </dataValidation>
    <dataValidation type="whole" imeMode="halfAlpha" allowBlank="1" showInputMessage="1" showErrorMessage="1" error="有効な数字を入力してください" sqref="U272" xr:uid="{DCA2ABCE-3D63-452E-88A9-BCE129C89DA8}">
      <formula1>0</formula1>
      <formula2>9999999999</formula2>
    </dataValidation>
    <dataValidation type="whole" imeMode="halfAlpha" allowBlank="1" showInputMessage="1" showErrorMessage="1" error="有効な数字を入力してください" sqref="V272" xr:uid="{59194C3F-9726-4EFF-A423-C13B7162B0C6}">
      <formula1>0</formula1>
      <formula2>9999999999</formula2>
    </dataValidation>
    <dataValidation type="whole" imeMode="halfAlpha" allowBlank="1" showInputMessage="1" showErrorMessage="1" error="有効な数字を入力してください" sqref="W272" xr:uid="{EA05E9D2-B3D0-4590-ACEC-4707A7FE4D6E}">
      <formula1>0</formula1>
      <formula2>9999999999</formula2>
    </dataValidation>
    <dataValidation type="whole" imeMode="halfAlpha" allowBlank="1" showInputMessage="1" showErrorMessage="1" error="有効な数字を入力してください" sqref="X272" xr:uid="{F0C86612-867E-470B-9031-E29422A45522}">
      <formula1>0</formula1>
      <formula2>9999999999</formula2>
    </dataValidation>
    <dataValidation type="list" imeMode="halfAlpha" allowBlank="1" showInputMessage="1" showErrorMessage="1" error="リストから選択してください" sqref="L273:M273" xr:uid="{A17F2248-CE1F-4A9D-A42A-7F0E0B2856FA}">
      <formula1>"①,②,③,④,⑤,⑥,⑦,⑧,⑨,⑩,　"</formula1>
    </dataValidation>
    <dataValidation type="list" imeMode="halfAlpha" allowBlank="1" showInputMessage="1" showErrorMessage="1" error="リストから選択してください" sqref="N273:O273" xr:uid="{D6C13546-55AB-440E-9AE2-A1227B6AFA25}">
      <formula1>"一般,特定,　"</formula1>
    </dataValidation>
    <dataValidation type="whole" imeMode="halfAlpha" allowBlank="1" showInputMessage="1" showErrorMessage="1" error="有効な数字を入力してください" sqref="P273" xr:uid="{B6DA943F-9BAF-40CF-9E96-85BDACEE294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3:R273" xr:uid="{85811592-FC04-492E-A7A7-283F32551498}">
      <formula1>-9999999999</formula1>
      <formula2>9999999999</formula2>
    </dataValidation>
    <dataValidation type="list" imeMode="halfAlpha" allowBlank="1" showInputMessage="1" showErrorMessage="1" error="リストから選択してください" sqref="S273" xr:uid="{CB2E4F19-1353-48AF-B2C6-8B2ACEC2F9B2}">
      <formula1>"一般,特定,　"</formula1>
    </dataValidation>
    <dataValidation type="whole" imeMode="halfAlpha" allowBlank="1" showInputMessage="1" showErrorMessage="1" error="有効な数字を入力してください。10兆円以上になる場合は、9,999,999,999と入力してください" sqref="T273" xr:uid="{6ED6DB0A-C86A-4BCA-A521-7DD00BBFB5BC}">
      <formula1>-9999999999</formula1>
      <formula2>9999999999</formula2>
    </dataValidation>
    <dataValidation type="whole" imeMode="halfAlpha" allowBlank="1" showInputMessage="1" showErrorMessage="1" error="有効な数字を入力してください" sqref="U273" xr:uid="{5A553975-6C32-4D72-BFBE-947BF60F11BD}">
      <formula1>0</formula1>
      <formula2>9999999999</formula2>
    </dataValidation>
    <dataValidation type="whole" imeMode="halfAlpha" allowBlank="1" showInputMessage="1" showErrorMessage="1" error="有効な数字を入力してください" sqref="V273" xr:uid="{295DEC89-2A35-4BB4-92AB-DCCE795A9DC4}">
      <formula1>0</formula1>
      <formula2>9999999999</formula2>
    </dataValidation>
    <dataValidation type="whole" imeMode="halfAlpha" allowBlank="1" showInputMessage="1" showErrorMessage="1" error="有効な数字を入力してください" sqref="W273" xr:uid="{3541D7C9-AED4-4726-A189-A67FDF6DA8FC}">
      <formula1>0</formula1>
      <formula2>9999999999</formula2>
    </dataValidation>
    <dataValidation type="whole" imeMode="halfAlpha" allowBlank="1" showInputMessage="1" showErrorMessage="1" error="有効な数字を入力してください" sqref="X273" xr:uid="{2E62E37D-6BB7-49F0-A0EB-9B7DCF6C1F87}">
      <formula1>0</formula1>
      <formula2>9999999999</formula2>
    </dataValidation>
    <dataValidation type="list" imeMode="halfAlpha" allowBlank="1" showInputMessage="1" showErrorMessage="1" error="リストから選択してください" sqref="L274:M274" xr:uid="{104D3CEB-EAAE-4F28-A062-EB92F55C097F}">
      <formula1>"①,②,③,④,⑤,⑥,⑦,⑧,⑨,⑩,　"</formula1>
    </dataValidation>
    <dataValidation type="list" imeMode="halfAlpha" allowBlank="1" showInputMessage="1" showErrorMessage="1" error="リストから選択してください" sqref="N274:O274" xr:uid="{7F45457C-A0C5-463E-9875-E270548B4B0C}">
      <formula1>"一般,特定,　"</formula1>
    </dataValidation>
    <dataValidation type="whole" imeMode="halfAlpha" allowBlank="1" showInputMessage="1" showErrorMessage="1" error="有効な数字を入力してください" sqref="P274" xr:uid="{75C15877-EE46-48F5-8A72-6B843EBEA74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4:R274" xr:uid="{FEF57B1C-D728-4DDF-A6A4-0BDE52A02CEA}">
      <formula1>-9999999999</formula1>
      <formula2>9999999999</formula2>
    </dataValidation>
    <dataValidation type="list" imeMode="halfAlpha" allowBlank="1" showInputMessage="1" showErrorMessage="1" error="リストから選択してください" sqref="S274" xr:uid="{A0A50A38-73DD-4A1A-BD3D-C47408088EFE}">
      <formula1>"一般,特定,　"</formula1>
    </dataValidation>
    <dataValidation type="whole" imeMode="halfAlpha" allowBlank="1" showInputMessage="1" showErrorMessage="1" error="有効な数字を入力してください。10兆円以上になる場合は、9,999,999,999と入力してください" sqref="T274" xr:uid="{384AA878-E576-4103-9370-C8F699F2A87C}">
      <formula1>-9999999999</formula1>
      <formula2>9999999999</formula2>
    </dataValidation>
    <dataValidation type="whole" imeMode="halfAlpha" allowBlank="1" showInputMessage="1" showErrorMessage="1" error="有効な数字を入力してください" sqref="U274" xr:uid="{4BCDB0A7-72C3-4C1C-9FDD-536104133E32}">
      <formula1>0</formula1>
      <formula2>9999999999</formula2>
    </dataValidation>
    <dataValidation type="whole" imeMode="halfAlpha" allowBlank="1" showInputMessage="1" showErrorMessage="1" error="有効な数字を入力してください" sqref="V274" xr:uid="{47E8A647-F861-4FEF-A33C-30479743658D}">
      <formula1>0</formula1>
      <formula2>9999999999</formula2>
    </dataValidation>
    <dataValidation type="whole" imeMode="halfAlpha" allowBlank="1" showInputMessage="1" showErrorMessage="1" error="有効な数字を入力してください" sqref="W274" xr:uid="{E857B097-81DE-4026-886F-7FEDF0836DB5}">
      <formula1>0</formula1>
      <formula2>9999999999</formula2>
    </dataValidation>
    <dataValidation type="whole" imeMode="halfAlpha" allowBlank="1" showInputMessage="1" showErrorMessage="1" error="有効な数字を入力してください" sqref="X274" xr:uid="{153C5E69-3AC2-4892-991D-77C77CD344F0}">
      <formula1>0</formula1>
      <formula2>9999999999</formula2>
    </dataValidation>
    <dataValidation type="list" imeMode="halfAlpha" allowBlank="1" showInputMessage="1" showErrorMessage="1" error="リストから選択してください" sqref="L275:M275" xr:uid="{C002273E-D3E5-42E9-8514-E4E3688614AE}">
      <formula1>"①,②,③,④,⑤,⑥,⑦,⑧,⑨,⑩,　"</formula1>
    </dataValidation>
    <dataValidation type="list" imeMode="halfAlpha" allowBlank="1" showInputMessage="1" showErrorMessage="1" error="リストから選択してください" sqref="N275:O275" xr:uid="{FEBADE4D-D1DD-416E-B593-5FE6782CCF83}">
      <formula1>"一般,特定,　"</formula1>
    </dataValidation>
    <dataValidation type="whole" imeMode="halfAlpha" allowBlank="1" showInputMessage="1" showErrorMessage="1" error="有効な数字を入力してください" sqref="P275" xr:uid="{BB92CC9F-0CDF-4C47-A2AA-98529366265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5:R275" xr:uid="{A5FE1273-D7ED-4CDE-82DF-60112772E7BB}">
      <formula1>-9999999999</formula1>
      <formula2>9999999999</formula2>
    </dataValidation>
    <dataValidation type="list" imeMode="halfAlpha" allowBlank="1" showInputMessage="1" showErrorMessage="1" error="リストから選択してください" sqref="S275" xr:uid="{8F13ABE4-BEB3-492E-A218-F2B426D03F89}">
      <formula1>"一般,特定,　"</formula1>
    </dataValidation>
    <dataValidation type="whole" imeMode="halfAlpha" allowBlank="1" showInputMessage="1" showErrorMessage="1" error="有効な数字を入力してください。10兆円以上になる場合は、9,999,999,999と入力してください" sqref="T275" xr:uid="{06119A6F-634B-49B6-B53B-CC0875EC9912}">
      <formula1>-9999999999</formula1>
      <formula2>9999999999</formula2>
    </dataValidation>
    <dataValidation type="whole" imeMode="halfAlpha" allowBlank="1" showInputMessage="1" showErrorMessage="1" error="有効な数字を入力してください" sqref="U275" xr:uid="{1E60209C-5AD5-4128-9B54-681D4A37E823}">
      <formula1>0</formula1>
      <formula2>9999999999</formula2>
    </dataValidation>
    <dataValidation type="whole" imeMode="halfAlpha" allowBlank="1" showInputMessage="1" showErrorMessage="1" error="有効な数字を入力してください" sqref="V275" xr:uid="{3CCC3BF2-2A24-4B5E-A7BF-F3BECD6D4D6F}">
      <formula1>0</formula1>
      <formula2>9999999999</formula2>
    </dataValidation>
    <dataValidation type="whole" imeMode="halfAlpha" allowBlank="1" showInputMessage="1" showErrorMessage="1" error="有効な数字を入力してください" sqref="W275" xr:uid="{B0EC2343-B0C9-4B2D-8000-6C54327C5747}">
      <formula1>0</formula1>
      <formula2>9999999999</formula2>
    </dataValidation>
    <dataValidation type="whole" imeMode="halfAlpha" allowBlank="1" showInputMessage="1" showErrorMessage="1" error="有効な数字を入力してください" sqref="X275" xr:uid="{4A305057-3BE6-4FE9-A3BD-4FA49A0B8B9A}">
      <formula1>0</formula1>
      <formula2>9999999999</formula2>
    </dataValidation>
    <dataValidation type="list" imeMode="halfAlpha" allowBlank="1" showInputMessage="1" showErrorMessage="1" error="リストから選択してください" sqref="L276:M276" xr:uid="{FB9850CE-5041-45A9-95EE-187ED0EBC47A}">
      <formula1>"①,②,③,④,⑤,⑥,⑦,⑧,⑨,⑩,　"</formula1>
    </dataValidation>
    <dataValidation type="list" imeMode="halfAlpha" allowBlank="1" showInputMessage="1" showErrorMessage="1" error="リストから選択してください" sqref="N276:O276" xr:uid="{3E91F3AC-E3D1-412B-936D-ED56CF312642}">
      <formula1>"一般,特定,　"</formula1>
    </dataValidation>
    <dataValidation type="whole" imeMode="halfAlpha" allowBlank="1" showInputMessage="1" showErrorMessage="1" error="有効な数字を入力してください" sqref="P276" xr:uid="{5262CAC0-2126-4BB9-AEF7-431B1387994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6:R276" xr:uid="{0BC81D4E-CFC7-4A1B-8655-674D0089FF76}">
      <formula1>-9999999999</formula1>
      <formula2>9999999999</formula2>
    </dataValidation>
    <dataValidation type="list" imeMode="halfAlpha" allowBlank="1" showInputMessage="1" showErrorMessage="1" error="リストから選択してください" sqref="S276" xr:uid="{19C28AE8-0852-4246-9422-298A85024916}">
      <formula1>"一般,特定,　"</formula1>
    </dataValidation>
    <dataValidation type="whole" imeMode="halfAlpha" allowBlank="1" showInputMessage="1" showErrorMessage="1" error="有効な数字を入力してください。10兆円以上になる場合は、9,999,999,999と入力してください" sqref="T276" xr:uid="{15356008-157F-4405-A58D-2D372B246D47}">
      <formula1>-9999999999</formula1>
      <formula2>9999999999</formula2>
    </dataValidation>
    <dataValidation type="whole" imeMode="halfAlpha" allowBlank="1" showInputMessage="1" showErrorMessage="1" error="有効な数字を入力してください" sqref="U276" xr:uid="{78DD20E4-98FE-410E-8B7B-529A05CF88E5}">
      <formula1>0</formula1>
      <formula2>9999999999</formula2>
    </dataValidation>
    <dataValidation type="whole" imeMode="halfAlpha" allowBlank="1" showInputMessage="1" showErrorMessage="1" error="有効な数字を入力してください" sqref="V276" xr:uid="{E5CBF4EF-3B90-425E-A86A-0FD7A2B9E9D6}">
      <formula1>0</formula1>
      <formula2>9999999999</formula2>
    </dataValidation>
    <dataValidation type="whole" imeMode="halfAlpha" allowBlank="1" showInputMessage="1" showErrorMessage="1" error="有効な数字を入力してください" sqref="W276" xr:uid="{86453F2E-1DF2-48C9-9570-A3C4BF52BE41}">
      <formula1>0</formula1>
      <formula2>9999999999</formula2>
    </dataValidation>
    <dataValidation type="whole" imeMode="halfAlpha" allowBlank="1" showInputMessage="1" showErrorMessage="1" error="有効な数字を入力してください" sqref="X276" xr:uid="{1E5DF312-78E4-4F5B-BB8F-E9FAE3F52C82}">
      <formula1>0</formula1>
      <formula2>9999999999</formula2>
    </dataValidation>
    <dataValidation type="list" imeMode="halfAlpha" allowBlank="1" showInputMessage="1" showErrorMessage="1" error="リストから選択してください" sqref="L277:M277" xr:uid="{AD82D489-E42F-4D25-AA2E-E474EF941D65}">
      <formula1>"①,②,③,④,⑤,⑥,⑦,⑧,⑨,⑩,　"</formula1>
    </dataValidation>
    <dataValidation type="list" imeMode="halfAlpha" allowBlank="1" showInputMessage="1" showErrorMessage="1" error="リストから選択してください" sqref="N277:O277" xr:uid="{7A644ED6-251C-426D-92F4-3820BCD2A2BA}">
      <formula1>"一般,特定,　"</formula1>
    </dataValidation>
    <dataValidation type="whole" imeMode="halfAlpha" allowBlank="1" showInputMessage="1" showErrorMessage="1" error="有効な数字を入力してください" sqref="P277" xr:uid="{E3F80949-B69F-47A1-8E4E-DD75E444D66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7:R277" xr:uid="{526FA424-F350-4F48-B82C-D10C7CCFB6A6}">
      <formula1>-9999999999</formula1>
      <formula2>9999999999</formula2>
    </dataValidation>
    <dataValidation type="list" imeMode="halfAlpha" allowBlank="1" showInputMessage="1" showErrorMessage="1" error="リストから選択してください" sqref="S277" xr:uid="{B2B2FD7A-2309-457A-9E5F-A5C6065D87E0}">
      <formula1>"一般,特定,　"</formula1>
    </dataValidation>
    <dataValidation type="whole" imeMode="halfAlpha" allowBlank="1" showInputMessage="1" showErrorMessage="1" error="有効な数字を入力してください。10兆円以上になる場合は、9,999,999,999と入力してください" sqref="T277" xr:uid="{846B2B21-973A-4552-A6CB-EDED00727B29}">
      <formula1>-9999999999</formula1>
      <formula2>9999999999</formula2>
    </dataValidation>
    <dataValidation type="whole" imeMode="halfAlpha" allowBlank="1" showInputMessage="1" showErrorMessage="1" error="有効な数字を入力してください" sqref="U277" xr:uid="{875AAE42-1978-401E-BA94-69BFF36EA565}">
      <formula1>0</formula1>
      <formula2>9999999999</formula2>
    </dataValidation>
    <dataValidation type="whole" imeMode="halfAlpha" allowBlank="1" showInputMessage="1" showErrorMessage="1" error="有効な数字を入力してください" sqref="V277" xr:uid="{B29F08FB-72D0-4231-BA37-7C49A6E45A59}">
      <formula1>0</formula1>
      <formula2>9999999999</formula2>
    </dataValidation>
    <dataValidation type="whole" imeMode="halfAlpha" allowBlank="1" showInputMessage="1" showErrorMessage="1" error="有効な数字を入力してください" sqref="W277" xr:uid="{D39B0135-A7B5-43EC-BD7B-0F844FDB3D19}">
      <formula1>0</formula1>
      <formula2>9999999999</formula2>
    </dataValidation>
    <dataValidation type="whole" imeMode="halfAlpha" allowBlank="1" showInputMessage="1" showErrorMessage="1" error="有効な数字を入力してください" sqref="X277" xr:uid="{B9143105-FC71-4B3A-ACED-2D643E49826D}">
      <formula1>0</formula1>
      <formula2>9999999999</formula2>
    </dataValidation>
    <dataValidation type="list" imeMode="halfAlpha" allowBlank="1" showInputMessage="1" showErrorMessage="1" error="リストから選択してください" sqref="L278:M278" xr:uid="{FC025D62-B752-445D-BD17-33380B527286}">
      <formula1>"①,②,③,④,⑤,⑥,⑦,⑧,⑨,⑩,　"</formula1>
    </dataValidation>
    <dataValidation type="list" imeMode="halfAlpha" allowBlank="1" showInputMessage="1" showErrorMessage="1" error="リストから選択してください" sqref="N278:O278" xr:uid="{9A7AFC5B-3024-46E9-B8FE-827C0CEDA450}">
      <formula1>"一般,特定,　"</formula1>
    </dataValidation>
    <dataValidation type="whole" imeMode="halfAlpha" allowBlank="1" showInputMessage="1" showErrorMessage="1" error="有効な数字を入力してください" sqref="P278" xr:uid="{2E291B96-F90A-4979-8C42-F15EF81BE29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8:R278" xr:uid="{C4E2307B-6420-4BEE-BCE9-E8CB1E4D9AC6}">
      <formula1>-9999999999</formula1>
      <formula2>9999999999</formula2>
    </dataValidation>
    <dataValidation type="list" imeMode="halfAlpha" allowBlank="1" showInputMessage="1" showErrorMessage="1" error="リストから選択してください" sqref="S278" xr:uid="{3BDA7B55-6C11-4F8F-A466-0C3444548877}">
      <formula1>"一般,特定,　"</formula1>
    </dataValidation>
    <dataValidation type="whole" imeMode="halfAlpha" allowBlank="1" showInputMessage="1" showErrorMessage="1" error="有効な数字を入力してください。10兆円以上になる場合は、9,999,999,999と入力してください" sqref="T278" xr:uid="{14758CAE-1FA8-4217-B8FB-96E316215607}">
      <formula1>-9999999999</formula1>
      <formula2>9999999999</formula2>
    </dataValidation>
    <dataValidation type="whole" imeMode="halfAlpha" allowBlank="1" showInputMessage="1" showErrorMessage="1" error="有効な数字を入力してください" sqref="U278" xr:uid="{EDBEDE2D-126E-47B7-86DA-AED629C73ABF}">
      <formula1>0</formula1>
      <formula2>9999999999</formula2>
    </dataValidation>
    <dataValidation type="whole" imeMode="halfAlpha" allowBlank="1" showInputMessage="1" showErrorMessage="1" error="有効な数字を入力してください" sqref="V278" xr:uid="{54249094-A6AA-4AA9-8C12-E2ED2F3F41F3}">
      <formula1>0</formula1>
      <formula2>9999999999</formula2>
    </dataValidation>
    <dataValidation type="whole" imeMode="halfAlpha" allowBlank="1" showInputMessage="1" showErrorMessage="1" error="有効な数字を入力してください" sqref="W278" xr:uid="{ECD25517-0F55-45F2-85F0-FA956CD28299}">
      <formula1>0</formula1>
      <formula2>9999999999</formula2>
    </dataValidation>
    <dataValidation type="whole" imeMode="halfAlpha" allowBlank="1" showInputMessage="1" showErrorMessage="1" error="有効な数字を入力してください" sqref="X278" xr:uid="{E065B156-23F5-4710-B861-3B49DD3E5BF5}">
      <formula1>0</formula1>
      <formula2>9999999999</formula2>
    </dataValidation>
    <dataValidation type="list" imeMode="halfAlpha" allowBlank="1" showInputMessage="1" showErrorMessage="1" error="リストから選択してください" sqref="L279:M279" xr:uid="{C0FDA2C2-45A8-4A35-A513-461E43209133}">
      <formula1>"①,②,③,④,⑤,⑥,⑦,⑧,⑨,⑩,　"</formula1>
    </dataValidation>
    <dataValidation type="list" imeMode="halfAlpha" allowBlank="1" showInputMessage="1" showErrorMessage="1" error="リストから選択してください" sqref="N279:O279" xr:uid="{4DF6C7A6-A478-4D5F-8722-C28029CBC13D}">
      <formula1>"一般,特定,　"</formula1>
    </dataValidation>
    <dataValidation type="whole" imeMode="halfAlpha" allowBlank="1" showInputMessage="1" showErrorMessage="1" error="有効な数字を入力してください" sqref="P279" xr:uid="{530B63AD-D29B-4657-926E-EB8BB1B132B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79:R279" xr:uid="{F1DBFFC2-592F-4BE5-B832-8A2CE3D43AED}">
      <formula1>-9999999999</formula1>
      <formula2>9999999999</formula2>
    </dataValidation>
    <dataValidation type="list" imeMode="halfAlpha" allowBlank="1" showInputMessage="1" showErrorMessage="1" error="リストから選択してください" sqref="S279" xr:uid="{D5D09211-95AF-45E5-A29E-DC09524D3ADD}">
      <formula1>"一般,特定,　"</formula1>
    </dataValidation>
    <dataValidation type="whole" imeMode="halfAlpha" allowBlank="1" showInputMessage="1" showErrorMessage="1" error="有効な数字を入力してください。10兆円以上になる場合は、9,999,999,999と入力してください" sqref="T279" xr:uid="{F972F707-FDE3-4159-A91E-C8413EDE1A8F}">
      <formula1>-9999999999</formula1>
      <formula2>9999999999</formula2>
    </dataValidation>
    <dataValidation type="whole" imeMode="halfAlpha" allowBlank="1" showInputMessage="1" showErrorMessage="1" error="有効な数字を入力してください" sqref="U279" xr:uid="{D4CC70B6-0C97-4BA5-BC75-B10824771BD0}">
      <formula1>0</formula1>
      <formula2>9999999999</formula2>
    </dataValidation>
    <dataValidation type="whole" imeMode="halfAlpha" allowBlank="1" showInputMessage="1" showErrorMessage="1" error="有効な数字を入力してください" sqref="V279" xr:uid="{C9DFBADE-7A50-4980-B8DD-A0A542483B7D}">
      <formula1>0</formula1>
      <formula2>9999999999</formula2>
    </dataValidation>
    <dataValidation type="whole" imeMode="halfAlpha" allowBlank="1" showInputMessage="1" showErrorMessage="1" error="有効な数字を入力してください" sqref="W279" xr:uid="{DEDA4E8F-9CCD-49F0-AAEE-D3813BB1BA42}">
      <formula1>0</formula1>
      <formula2>9999999999</formula2>
    </dataValidation>
    <dataValidation type="whole" imeMode="halfAlpha" allowBlank="1" showInputMessage="1" showErrorMessage="1" error="有効な数字を入力してください" sqref="X279" xr:uid="{4CA4D139-9321-4249-84F3-306CB2966ED1}">
      <formula1>0</formula1>
      <formula2>9999999999</formula2>
    </dataValidation>
    <dataValidation type="list" imeMode="halfAlpha" allowBlank="1" showInputMessage="1" showErrorMessage="1" error="リストから選択してください" sqref="L280:M280" xr:uid="{E7F16232-1E67-4DD6-9230-1C80F777E61A}">
      <formula1>"①,②,③,④,⑤,⑥,⑦,⑧,⑨,⑩,　"</formula1>
    </dataValidation>
    <dataValidation type="list" imeMode="halfAlpha" allowBlank="1" showInputMessage="1" showErrorMessage="1" error="リストから選択してください" sqref="N280:O280" xr:uid="{431D0C3A-B555-4AF4-80B4-7C2A731FDB02}">
      <formula1>"一般,特定,　"</formula1>
    </dataValidation>
    <dataValidation type="whole" imeMode="halfAlpha" allowBlank="1" showInputMessage="1" showErrorMessage="1" error="有効な数字を入力してください" sqref="P280" xr:uid="{2925054B-2EA8-4D27-9C3D-A9945145D47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0:R280" xr:uid="{4C9657CE-6A96-4AFA-8391-1345F15C0853}">
      <formula1>-9999999999</formula1>
      <formula2>9999999999</formula2>
    </dataValidation>
    <dataValidation type="list" imeMode="halfAlpha" allowBlank="1" showInputMessage="1" showErrorMessage="1" error="リストから選択してください" sqref="S280" xr:uid="{8A4A1900-3482-4DF7-8081-E89D7CD8E822}">
      <formula1>"一般,特定,　"</formula1>
    </dataValidation>
    <dataValidation type="whole" imeMode="halfAlpha" allowBlank="1" showInputMessage="1" showErrorMessage="1" error="有効な数字を入力してください。10兆円以上になる場合は、9,999,999,999と入力してください" sqref="T280" xr:uid="{FC9F082D-BCCF-48C1-A34D-A053F54CEEED}">
      <formula1>-9999999999</formula1>
      <formula2>9999999999</formula2>
    </dataValidation>
    <dataValidation type="whole" imeMode="halfAlpha" allowBlank="1" showInputMessage="1" showErrorMessage="1" error="有効な数字を入力してください" sqref="U280" xr:uid="{3CA398B4-6EEB-4867-BE72-E9775B709B89}">
      <formula1>0</formula1>
      <formula2>9999999999</formula2>
    </dataValidation>
    <dataValidation type="whole" imeMode="halfAlpha" allowBlank="1" showInputMessage="1" showErrorMessage="1" error="有効な数字を入力してください" sqref="V280" xr:uid="{3BFACBAD-5874-4BB2-B4F4-45C4156FCB1A}">
      <formula1>0</formula1>
      <formula2>9999999999</formula2>
    </dataValidation>
    <dataValidation type="whole" imeMode="halfAlpha" allowBlank="1" showInputMessage="1" showErrorMessage="1" error="有効な数字を入力してください" sqref="W280" xr:uid="{2F5972A6-BFAF-4E1C-AE9F-7BEF15EEF5AA}">
      <formula1>0</formula1>
      <formula2>9999999999</formula2>
    </dataValidation>
    <dataValidation type="whole" imeMode="halfAlpha" allowBlank="1" showInputMessage="1" showErrorMessage="1" error="有効な数字を入力してください" sqref="X280" xr:uid="{53CC2013-4F7E-4344-B5F7-ACF2674E3D2D}">
      <formula1>0</formula1>
      <formula2>9999999999</formula2>
    </dataValidation>
    <dataValidation type="list" imeMode="halfAlpha" allowBlank="1" showInputMessage="1" showErrorMessage="1" error="リストから選択してください" sqref="L281:M281" xr:uid="{253265B4-17A4-4317-9AB9-9C1DC4152DCE}">
      <formula1>"①,②,③,④,⑤,⑥,⑦,⑧,⑨,⑩,　"</formula1>
    </dataValidation>
    <dataValidation type="list" imeMode="halfAlpha" allowBlank="1" showInputMessage="1" showErrorMessage="1" error="リストから選択してください" sqref="N281:O281" xr:uid="{4A283F24-F13B-4707-BD41-3A6CE3ADB543}">
      <formula1>"一般,特定,　"</formula1>
    </dataValidation>
    <dataValidation type="whole" imeMode="halfAlpha" allowBlank="1" showInputMessage="1" showErrorMessage="1" error="有効な数字を入力してください" sqref="P281" xr:uid="{14635292-14B4-4F9A-B980-CB8AAFC2C28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1:R281" xr:uid="{99A4EE02-1EAC-4CDB-A2A2-05512ED59B99}">
      <formula1>-9999999999</formula1>
      <formula2>9999999999</formula2>
    </dataValidation>
    <dataValidation type="list" imeMode="halfAlpha" allowBlank="1" showInputMessage="1" showErrorMessage="1" error="リストから選択してください" sqref="S281" xr:uid="{57E06A60-8999-46B3-9300-AE3E00F05CB8}">
      <formula1>"一般,特定,　"</formula1>
    </dataValidation>
    <dataValidation type="whole" imeMode="halfAlpha" allowBlank="1" showInputMessage="1" showErrorMessage="1" error="有効な数字を入力してください。10兆円以上になる場合は、9,999,999,999と入力してください" sqref="T281" xr:uid="{7D0AA4D5-C763-4E40-BC4A-2E39DEA08ED5}">
      <formula1>-9999999999</formula1>
      <formula2>9999999999</formula2>
    </dataValidation>
    <dataValidation type="whole" imeMode="halfAlpha" allowBlank="1" showInputMessage="1" showErrorMessage="1" error="有効な数字を入力してください" sqref="U281" xr:uid="{DE0E7DC1-A30A-41E9-A395-68DFDEBBABEC}">
      <formula1>0</formula1>
      <formula2>9999999999</formula2>
    </dataValidation>
    <dataValidation type="whole" imeMode="halfAlpha" allowBlank="1" showInputMessage="1" showErrorMessage="1" error="有効な数字を入力してください" sqref="V281" xr:uid="{7197C574-1380-4D7C-AF3B-7C0037E7FE2F}">
      <formula1>0</formula1>
      <formula2>9999999999</formula2>
    </dataValidation>
    <dataValidation type="whole" imeMode="halfAlpha" allowBlank="1" showInputMessage="1" showErrorMessage="1" error="有効な数字を入力してください" sqref="W281" xr:uid="{2A67A22B-9834-4F9E-AC29-6DD11DA0248C}">
      <formula1>0</formula1>
      <formula2>9999999999</formula2>
    </dataValidation>
    <dataValidation type="whole" imeMode="halfAlpha" allowBlank="1" showInputMessage="1" showErrorMessage="1" error="有効な数字を入力してください" sqref="X281" xr:uid="{347CEAA2-F498-42F5-BE96-B931B7813CD0}">
      <formula1>0</formula1>
      <formula2>9999999999</formula2>
    </dataValidation>
    <dataValidation type="list" imeMode="halfAlpha" allowBlank="1" showInputMessage="1" showErrorMessage="1" error="リストから選択してください" sqref="L282:M282" xr:uid="{27D1F51B-1D86-40C3-8403-CAD4DE847FD1}">
      <formula1>"①,②,③,④,⑤,⑥,⑦,⑧,⑨,⑩,　"</formula1>
    </dataValidation>
    <dataValidation type="list" imeMode="halfAlpha" allowBlank="1" showInputMessage="1" showErrorMessage="1" error="リストから選択してください" sqref="N282:O282" xr:uid="{5312A763-4F05-492A-AAB0-760724B8AE65}">
      <formula1>"一般,特定,　"</formula1>
    </dataValidation>
    <dataValidation type="whole" imeMode="halfAlpha" allowBlank="1" showInputMessage="1" showErrorMessage="1" error="有効な数字を入力してください" sqref="P282" xr:uid="{FE83DAE1-E0FF-4059-A821-2D2031FDEE7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2:R282" xr:uid="{E74C6DFF-7975-4B00-A57D-4DB743E42EA7}">
      <formula1>-9999999999</formula1>
      <formula2>9999999999</formula2>
    </dataValidation>
    <dataValidation type="list" imeMode="halfAlpha" allowBlank="1" showInputMessage="1" showErrorMessage="1" error="リストから選択してください" sqref="S282" xr:uid="{532DE32E-AD69-473A-9C19-B8FB9CF6AB66}">
      <formula1>"一般,特定,　"</formula1>
    </dataValidation>
    <dataValidation type="whole" imeMode="halfAlpha" allowBlank="1" showInputMessage="1" showErrorMessage="1" error="有効な数字を入力してください。10兆円以上になる場合は、9,999,999,999と入力してください" sqref="T282" xr:uid="{96541A55-8B2E-4DAA-842B-71EB17B310CE}">
      <formula1>-9999999999</formula1>
      <formula2>9999999999</formula2>
    </dataValidation>
    <dataValidation type="whole" imeMode="halfAlpha" allowBlank="1" showInputMessage="1" showErrorMessage="1" error="有効な数字を入力してください" sqref="U282" xr:uid="{9B93460F-CDDC-4886-B0BD-38835FB36282}">
      <formula1>0</formula1>
      <formula2>9999999999</formula2>
    </dataValidation>
    <dataValidation type="whole" imeMode="halfAlpha" allowBlank="1" showInputMessage="1" showErrorMessage="1" error="有効な数字を入力してください" sqref="V282" xr:uid="{3DC09C8E-49A1-40BB-BA33-4443324DDAD8}">
      <formula1>0</formula1>
      <formula2>9999999999</formula2>
    </dataValidation>
    <dataValidation type="whole" imeMode="halfAlpha" allowBlank="1" showInputMessage="1" showErrorMessage="1" error="有効な数字を入力してください" sqref="W282" xr:uid="{1B7744BA-E355-4A37-B234-82BBEF5791DC}">
      <formula1>0</formula1>
      <formula2>9999999999</formula2>
    </dataValidation>
    <dataValidation type="whole" imeMode="halfAlpha" allowBlank="1" showInputMessage="1" showErrorMessage="1" error="有効な数字を入力してください" sqref="X282" xr:uid="{4F665AD1-017C-462F-A7AA-B6696CE5F73E}">
      <formula1>0</formula1>
      <formula2>9999999999</formula2>
    </dataValidation>
    <dataValidation type="list" imeMode="halfAlpha" allowBlank="1" showInputMessage="1" showErrorMessage="1" error="リストから選択してください" sqref="L283:M283" xr:uid="{E8D0F782-51C4-4114-9578-32F6A17D5F76}">
      <formula1>"①,②,③,④,⑤,⑥,⑦,⑧,⑨,⑩,　"</formula1>
    </dataValidation>
    <dataValidation type="list" imeMode="halfAlpha" allowBlank="1" showInputMessage="1" showErrorMessage="1" error="リストから選択してください" sqref="N283:O283" xr:uid="{F42CDA2E-D2AF-4C24-8799-07D34716F032}">
      <formula1>"一般,特定,　"</formula1>
    </dataValidation>
    <dataValidation type="whole" imeMode="halfAlpha" allowBlank="1" showInputMessage="1" showErrorMessage="1" error="有効な数字を入力してください" sqref="P283" xr:uid="{72BCD3E1-708B-4F07-B586-47FD3A79B9A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3:R283" xr:uid="{C3421DB6-E051-4DCA-9125-5F06D23101F5}">
      <formula1>-9999999999</formula1>
      <formula2>9999999999</formula2>
    </dataValidation>
    <dataValidation type="list" imeMode="halfAlpha" allowBlank="1" showInputMessage="1" showErrorMessage="1" error="リストから選択してください" sqref="S283" xr:uid="{41407562-ACCC-4661-BADE-F0D0BB6C7192}">
      <formula1>"一般,特定,　"</formula1>
    </dataValidation>
    <dataValidation type="whole" imeMode="halfAlpha" allowBlank="1" showInputMessage="1" showErrorMessage="1" error="有効な数字を入力してください。10兆円以上になる場合は、9,999,999,999と入力してください" sqref="T283" xr:uid="{ED7C24B5-D170-4B6E-9696-1B5C28E10451}">
      <formula1>-9999999999</formula1>
      <formula2>9999999999</formula2>
    </dataValidation>
    <dataValidation type="whole" imeMode="halfAlpha" allowBlank="1" showInputMessage="1" showErrorMessage="1" error="有効な数字を入力してください" sqref="U283" xr:uid="{493A7544-7BE7-40CF-9786-0A0BBE0C1846}">
      <formula1>0</formula1>
      <formula2>9999999999</formula2>
    </dataValidation>
    <dataValidation type="whole" imeMode="halfAlpha" allowBlank="1" showInputMessage="1" showErrorMessage="1" error="有効な数字を入力してください" sqref="V283" xr:uid="{3EBEE21A-D0F4-4550-9B0B-44A504A618BA}">
      <formula1>0</formula1>
      <formula2>9999999999</formula2>
    </dataValidation>
    <dataValidation type="whole" imeMode="halfAlpha" allowBlank="1" showInputMessage="1" showErrorMessage="1" error="有効な数字を入力してください" sqref="W283" xr:uid="{021FE883-F3AC-4829-B42B-92D14F8345B8}">
      <formula1>0</formula1>
      <formula2>9999999999</formula2>
    </dataValidation>
    <dataValidation type="whole" imeMode="halfAlpha" allowBlank="1" showInputMessage="1" showErrorMessage="1" error="有効な数字を入力してください" sqref="X283" xr:uid="{0EC0511F-BF75-43D7-83CC-FF51CDCCC47F}">
      <formula1>0</formula1>
      <formula2>9999999999</formula2>
    </dataValidation>
    <dataValidation type="list" imeMode="halfAlpha" allowBlank="1" showInputMessage="1" showErrorMessage="1" error="リストから選択してください" sqref="L284:M284" xr:uid="{A4C7E0BB-834D-4114-B0CC-158607A64261}">
      <formula1>"①,②,③,④,⑤,⑥,⑦,⑧,⑨,⑩,　"</formula1>
    </dataValidation>
    <dataValidation type="list" imeMode="halfAlpha" allowBlank="1" showInputMessage="1" showErrorMessage="1" error="リストから選択してください" sqref="N284:O284" xr:uid="{D0655FA7-85DF-4D8E-9F8D-FDFDA8CDD46B}">
      <formula1>"一般,特定,　"</formula1>
    </dataValidation>
    <dataValidation type="whole" imeMode="halfAlpha" allowBlank="1" showInputMessage="1" showErrorMessage="1" error="有効な数字を入力してください" sqref="P284" xr:uid="{E96BB9B6-7F81-4E85-AFFB-7A653CD355C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4:R284" xr:uid="{AD68C058-64F5-4F08-B8B5-4C97A143AB1B}">
      <formula1>-9999999999</formula1>
      <formula2>9999999999</formula2>
    </dataValidation>
    <dataValidation type="list" imeMode="halfAlpha" allowBlank="1" showInputMessage="1" showErrorMessage="1" error="リストから選択してください" sqref="S284" xr:uid="{D7E57C85-CAD8-4585-BA12-77C90EEE5F5F}">
      <formula1>"一般,特定,　"</formula1>
    </dataValidation>
    <dataValidation type="whole" imeMode="halfAlpha" allowBlank="1" showInputMessage="1" showErrorMessage="1" error="有効な数字を入力してください。10兆円以上になる場合は、9,999,999,999と入力してください" sqref="T284" xr:uid="{EF9B7125-71F8-476D-BEE9-A6D037BD3403}">
      <formula1>-9999999999</formula1>
      <formula2>9999999999</formula2>
    </dataValidation>
    <dataValidation type="whole" imeMode="halfAlpha" allowBlank="1" showInputMessage="1" showErrorMessage="1" error="有効な数字を入力してください" sqref="U284" xr:uid="{26D1F7B0-E6C5-4383-A246-222CAF09CAFA}">
      <formula1>0</formula1>
      <formula2>9999999999</formula2>
    </dataValidation>
    <dataValidation type="whole" imeMode="halfAlpha" allowBlank="1" showInputMessage="1" showErrorMessage="1" error="有効な数字を入力してください" sqref="V284" xr:uid="{8B3298B8-D063-4EAE-B412-80DAC73617BB}">
      <formula1>0</formula1>
      <formula2>9999999999</formula2>
    </dataValidation>
    <dataValidation type="whole" imeMode="halfAlpha" allowBlank="1" showInputMessage="1" showErrorMessage="1" error="有効な数字を入力してください" sqref="W284" xr:uid="{609AE474-F65D-44FE-8A17-3D83BA2ACEE2}">
      <formula1>0</formula1>
      <formula2>9999999999</formula2>
    </dataValidation>
    <dataValidation type="whole" imeMode="halfAlpha" allowBlank="1" showInputMessage="1" showErrorMessage="1" error="有効な数字を入力してください" sqref="X284" xr:uid="{D07B6100-6C6D-452E-9C88-C89A02AF8484}">
      <formula1>0</formula1>
      <formula2>9999999999</formula2>
    </dataValidation>
    <dataValidation type="list" imeMode="halfAlpha" allowBlank="1" showInputMessage="1" showErrorMessage="1" error="リストから選択してください" sqref="L285:M285" xr:uid="{A88754EA-EC45-4105-B7E4-A64617D4723B}">
      <formula1>"①,②,③,④,⑤,⑥,⑦,⑧,⑨,⑩,　"</formula1>
    </dataValidation>
    <dataValidation type="list" imeMode="halfAlpha" allowBlank="1" showInputMessage="1" showErrorMessage="1" error="リストから選択してください" sqref="N285:O285" xr:uid="{C9E7ACF4-9766-4869-B730-D4D5AD67A022}">
      <formula1>"一般,特定,　"</formula1>
    </dataValidation>
    <dataValidation type="whole" imeMode="halfAlpha" allowBlank="1" showInputMessage="1" showErrorMessage="1" error="有効な数字を入力してください" sqref="P285" xr:uid="{ADE77783-7C36-4CB2-8789-6C5B293C22F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5:R285" xr:uid="{A3ED4616-0C5C-4C36-8FE5-AE4B2D1CBBAB}">
      <formula1>-9999999999</formula1>
      <formula2>9999999999</formula2>
    </dataValidation>
    <dataValidation type="list" imeMode="halfAlpha" allowBlank="1" showInputMessage="1" showErrorMessage="1" error="リストから選択してください" sqref="S285" xr:uid="{84DA8059-ABA6-4210-87B8-C1C8039D2F61}">
      <formula1>"一般,特定,　"</formula1>
    </dataValidation>
    <dataValidation type="whole" imeMode="halfAlpha" allowBlank="1" showInputMessage="1" showErrorMessage="1" error="有効な数字を入力してください。10兆円以上になる場合は、9,999,999,999と入力してください" sqref="T285" xr:uid="{9993CE03-BBBD-48B1-8233-E084A8B97926}">
      <formula1>-9999999999</formula1>
      <formula2>9999999999</formula2>
    </dataValidation>
    <dataValidation type="whole" imeMode="halfAlpha" allowBlank="1" showInputMessage="1" showErrorMessage="1" error="有効な数字を入力してください" sqref="U285" xr:uid="{EAF3C707-8162-4213-9F60-918F7ED21B5B}">
      <formula1>0</formula1>
      <formula2>9999999999</formula2>
    </dataValidation>
    <dataValidation type="whole" imeMode="halfAlpha" allowBlank="1" showInputMessage="1" showErrorMessage="1" error="有効な数字を入力してください" sqref="V285" xr:uid="{7C7975DE-A882-4DAE-9D8C-7D24B3B4CEAE}">
      <formula1>0</formula1>
      <formula2>9999999999</formula2>
    </dataValidation>
    <dataValidation type="whole" imeMode="halfAlpha" allowBlank="1" showInputMessage="1" showErrorMessage="1" error="有効な数字を入力してください" sqref="W285" xr:uid="{E5746F80-437E-4BE0-AB29-35D561D5C469}">
      <formula1>0</formula1>
      <formula2>9999999999</formula2>
    </dataValidation>
    <dataValidation type="whole" imeMode="halfAlpha" allowBlank="1" showInputMessage="1" showErrorMessage="1" error="有効な数字を入力してください" sqref="X285" xr:uid="{675BF87F-DF60-461F-9558-248F4019E3E8}">
      <formula1>0</formula1>
      <formula2>9999999999</formula2>
    </dataValidation>
    <dataValidation type="list" imeMode="halfAlpha" allowBlank="1" showInputMessage="1" showErrorMessage="1" error="リストから選択してください" sqref="L286:M286" xr:uid="{AC2C1B0A-3883-4D60-99EF-96C58F96FC5B}">
      <formula1>"①,②,③,④,⑤,⑥,⑦,⑧,⑨,⑩,　"</formula1>
    </dataValidation>
    <dataValidation type="list" imeMode="halfAlpha" allowBlank="1" showInputMessage="1" showErrorMessage="1" error="リストから選択してください" sqref="N286:O286" xr:uid="{7FCC34C2-1E20-4AA2-86C9-0AE901FC5ED3}">
      <formula1>"一般,特定,　"</formula1>
    </dataValidation>
    <dataValidation type="whole" imeMode="halfAlpha" allowBlank="1" showInputMessage="1" showErrorMessage="1" error="有効な数字を入力してください" sqref="P286" xr:uid="{E4DA07A8-27BB-4D30-B1D2-B749452936D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6:R286" xr:uid="{D32A50C4-D034-4934-BEF2-8F1C93E5D238}">
      <formula1>-9999999999</formula1>
      <formula2>9999999999</formula2>
    </dataValidation>
    <dataValidation type="list" imeMode="halfAlpha" allowBlank="1" showInputMessage="1" showErrorMessage="1" error="リストから選択してください" sqref="S286" xr:uid="{E9B5F942-AAB1-4871-93D9-67F289ECB84E}">
      <formula1>"一般,特定,　"</formula1>
    </dataValidation>
    <dataValidation type="whole" imeMode="halfAlpha" allowBlank="1" showInputMessage="1" showErrorMessage="1" error="有効な数字を入力してください。10兆円以上になる場合は、9,999,999,999と入力してください" sqref="T286" xr:uid="{73BBC984-9AEE-4DA7-8CF4-165B2716BE9C}">
      <formula1>-9999999999</formula1>
      <formula2>9999999999</formula2>
    </dataValidation>
    <dataValidation type="whole" imeMode="halfAlpha" allowBlank="1" showInputMessage="1" showErrorMessage="1" error="有効な数字を入力してください" sqref="U286" xr:uid="{8FF47003-9928-4022-9C23-0CFB79EB5D64}">
      <formula1>0</formula1>
      <formula2>9999999999</formula2>
    </dataValidation>
    <dataValidation type="whole" imeMode="halfAlpha" allowBlank="1" showInputMessage="1" showErrorMessage="1" error="有効な数字を入力してください" sqref="V286" xr:uid="{A52B754C-5A4C-4828-9EDC-5C9F5E59247F}">
      <formula1>0</formula1>
      <formula2>9999999999</formula2>
    </dataValidation>
    <dataValidation type="whole" imeMode="halfAlpha" allowBlank="1" showInputMessage="1" showErrorMessage="1" error="有効な数字を入力してください" sqref="W286" xr:uid="{408C504D-1EC6-4DA1-95C4-788349FB7079}">
      <formula1>0</formula1>
      <formula2>9999999999</formula2>
    </dataValidation>
    <dataValidation type="whole" imeMode="halfAlpha" allowBlank="1" showInputMessage="1" showErrorMessage="1" error="有効な数字を入力してください" sqref="X286" xr:uid="{A9DF9BBF-4DE1-4AB1-9C20-2A027D915B57}">
      <formula1>0</formula1>
      <formula2>9999999999</formula2>
    </dataValidation>
    <dataValidation type="list" imeMode="halfAlpha" allowBlank="1" showInputMessage="1" showErrorMessage="1" error="リストから選択してください" sqref="L287:M287" xr:uid="{21A9588F-1946-4602-990F-A1FA584099DE}">
      <formula1>"①,②,③,④,⑤,⑥,⑦,⑧,⑨,⑩,　"</formula1>
    </dataValidation>
    <dataValidation type="list" imeMode="halfAlpha" allowBlank="1" showInputMessage="1" showErrorMessage="1" error="リストから選択してください" sqref="N287:O287" xr:uid="{F4409000-EA01-45B4-8447-22C5B782AE87}">
      <formula1>"一般,特定,　"</formula1>
    </dataValidation>
    <dataValidation type="whole" imeMode="halfAlpha" allowBlank="1" showInputMessage="1" showErrorMessage="1" error="有効な数字を入力してください" sqref="P287" xr:uid="{99A3068D-FBA1-4975-8714-FFC6E6B8C31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7:R287" xr:uid="{C1C621FC-4C94-4C1E-846C-559F418D49AC}">
      <formula1>-9999999999</formula1>
      <formula2>9999999999</formula2>
    </dataValidation>
    <dataValidation type="list" imeMode="halfAlpha" allowBlank="1" showInputMessage="1" showErrorMessage="1" error="リストから選択してください" sqref="S287" xr:uid="{BCB09C8B-A630-450A-9239-62DE5C98AB68}">
      <formula1>"一般,特定,　"</formula1>
    </dataValidation>
    <dataValidation type="whole" imeMode="halfAlpha" allowBlank="1" showInputMessage="1" showErrorMessage="1" error="有効な数字を入力してください。10兆円以上になる場合は、9,999,999,999と入力してください" sqref="T287" xr:uid="{C8D974C6-B5DF-41B3-AE86-744B09AF513F}">
      <formula1>-9999999999</formula1>
      <formula2>9999999999</formula2>
    </dataValidation>
    <dataValidation type="whole" imeMode="halfAlpha" allowBlank="1" showInputMessage="1" showErrorMessage="1" error="有効な数字を入力してください" sqref="U287" xr:uid="{1E6C3B37-5F15-4751-896E-1199AD4B2329}">
      <formula1>0</formula1>
      <formula2>9999999999</formula2>
    </dataValidation>
    <dataValidation type="whole" imeMode="halfAlpha" allowBlank="1" showInputMessage="1" showErrorMessage="1" error="有効な数字を入力してください" sqref="V287" xr:uid="{19EFF78B-D2EC-4C96-8018-36CF6E549666}">
      <formula1>0</formula1>
      <formula2>9999999999</formula2>
    </dataValidation>
    <dataValidation type="whole" imeMode="halfAlpha" allowBlank="1" showInputMessage="1" showErrorMessage="1" error="有効な数字を入力してください" sqref="W287" xr:uid="{5CF09618-DFEB-4BD7-A18F-EA97EE4275C9}">
      <formula1>0</formula1>
      <formula2>9999999999</formula2>
    </dataValidation>
    <dataValidation type="whole" imeMode="halfAlpha" allowBlank="1" showInputMessage="1" showErrorMessage="1" error="有効な数字を入力してください" sqref="X287" xr:uid="{E56DC068-A08B-44DB-8ADB-BB020D75728F}">
      <formula1>0</formula1>
      <formula2>9999999999</formula2>
    </dataValidation>
    <dataValidation type="list" imeMode="halfAlpha" allowBlank="1" showInputMessage="1" showErrorMessage="1" error="リストから選択してください" sqref="L288:M288" xr:uid="{618837EA-82C3-49AB-8235-516360B0A4FC}">
      <formula1>"①,②,③,④,⑤,⑥,⑦,⑧,⑨,⑩,　"</formula1>
    </dataValidation>
    <dataValidation type="list" imeMode="halfAlpha" allowBlank="1" showInputMessage="1" showErrorMessage="1" error="リストから選択してください" sqref="N288:O288" xr:uid="{A0B7A9D4-6923-4543-802A-C106869F2EEE}">
      <formula1>"一般,特定,　"</formula1>
    </dataValidation>
    <dataValidation type="whole" imeMode="halfAlpha" allowBlank="1" showInputMessage="1" showErrorMessage="1" error="有効な数字を入力してください" sqref="P288" xr:uid="{0C9E4834-305A-4440-A563-78067445979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8:R288" xr:uid="{0C7B071F-B7EC-4B74-A581-44D748166967}">
      <formula1>-9999999999</formula1>
      <formula2>9999999999</formula2>
    </dataValidation>
    <dataValidation type="list" imeMode="halfAlpha" allowBlank="1" showInputMessage="1" showErrorMessage="1" error="リストから選択してください" sqref="S288" xr:uid="{09EE4D19-978D-4AF1-8E7C-AE8DAC157D91}">
      <formula1>"一般,特定,　"</formula1>
    </dataValidation>
    <dataValidation type="whole" imeMode="halfAlpha" allowBlank="1" showInputMessage="1" showErrorMessage="1" error="有効な数字を入力してください。10兆円以上になる場合は、9,999,999,999と入力してください" sqref="T288" xr:uid="{4335BD60-2254-453D-9A5B-04CB79B76ED7}">
      <formula1>-9999999999</formula1>
      <formula2>9999999999</formula2>
    </dataValidation>
    <dataValidation type="whole" imeMode="halfAlpha" allowBlank="1" showInputMessage="1" showErrorMessage="1" error="有効な数字を入力してください" sqref="U288" xr:uid="{1C374BAC-96A5-4017-998D-1D812BD469D0}">
      <formula1>0</formula1>
      <formula2>9999999999</formula2>
    </dataValidation>
    <dataValidation type="whole" imeMode="halfAlpha" allowBlank="1" showInputMessage="1" showErrorMessage="1" error="有効な数字を入力してください" sqref="V288" xr:uid="{43C77854-6C0B-4303-8CD8-3CCCC44BA398}">
      <formula1>0</formula1>
      <formula2>9999999999</formula2>
    </dataValidation>
    <dataValidation type="whole" imeMode="halfAlpha" allowBlank="1" showInputMessage="1" showErrorMessage="1" error="有効な数字を入力してください" sqref="W288" xr:uid="{10EC9FD6-8D6A-4C15-87C2-8B09F271B4DD}">
      <formula1>0</formula1>
      <formula2>9999999999</formula2>
    </dataValidation>
    <dataValidation type="whole" imeMode="halfAlpha" allowBlank="1" showInputMessage="1" showErrorMessage="1" error="有効な数字を入力してください" sqref="X288" xr:uid="{66C6A068-B271-45AD-8A2B-9755C62C0A8B}">
      <formula1>0</formula1>
      <formula2>9999999999</formula2>
    </dataValidation>
    <dataValidation type="list" imeMode="halfAlpha" allowBlank="1" showInputMessage="1" showErrorMessage="1" error="リストから選択してください" sqref="L289:M289" xr:uid="{5F2C0466-981F-459C-9CE4-B8A897721820}">
      <formula1>"①,②,③,④,⑤,⑥,⑦,⑧,⑨,⑩,　"</formula1>
    </dataValidation>
    <dataValidation type="list" imeMode="halfAlpha" allowBlank="1" showInputMessage="1" showErrorMessage="1" error="リストから選択してください" sqref="N289:O289" xr:uid="{A79A7268-1878-4EC2-A046-4F03A54C9D73}">
      <formula1>"一般,特定,　"</formula1>
    </dataValidation>
    <dataValidation type="whole" imeMode="halfAlpha" allowBlank="1" showInputMessage="1" showErrorMessage="1" error="有効な数字を入力してください" sqref="P289" xr:uid="{60D452D5-362A-4674-8323-5DABAF7EE47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89:R289" xr:uid="{B77E3BBA-E3E7-4E43-B0FF-B13B154ADC39}">
      <formula1>-9999999999</formula1>
      <formula2>9999999999</formula2>
    </dataValidation>
    <dataValidation type="list" imeMode="halfAlpha" allowBlank="1" showInputMessage="1" showErrorMessage="1" error="リストから選択してください" sqref="S289" xr:uid="{57F2780D-3B60-418C-9555-A80091C4B4DF}">
      <formula1>"一般,特定,　"</formula1>
    </dataValidation>
    <dataValidation type="whole" imeMode="halfAlpha" allowBlank="1" showInputMessage="1" showErrorMessage="1" error="有効な数字を入力してください。10兆円以上になる場合は、9,999,999,999と入力してください" sqref="T289" xr:uid="{C22F10CD-B892-42A9-93FC-C01D2F9D1500}">
      <formula1>-9999999999</formula1>
      <formula2>9999999999</formula2>
    </dataValidation>
    <dataValidation type="whole" imeMode="halfAlpha" allowBlank="1" showInputMessage="1" showErrorMessage="1" error="有効な数字を入力してください" sqref="U289" xr:uid="{B734D6AA-77C7-4CA4-9AAE-BF4D17C5EED2}">
      <formula1>0</formula1>
      <formula2>9999999999</formula2>
    </dataValidation>
    <dataValidation type="whole" imeMode="halfAlpha" allowBlank="1" showInputMessage="1" showErrorMessage="1" error="有効な数字を入力してください" sqref="V289" xr:uid="{DF1D6A99-ED05-4F4F-9519-B300FC16F255}">
      <formula1>0</formula1>
      <formula2>9999999999</formula2>
    </dataValidation>
    <dataValidation type="whole" imeMode="halfAlpha" allowBlank="1" showInputMessage="1" showErrorMessage="1" error="有効な数字を入力してください" sqref="W289" xr:uid="{C44C9A16-ABA5-4762-A912-55B875EAD673}">
      <formula1>0</formula1>
      <formula2>9999999999</formula2>
    </dataValidation>
    <dataValidation type="whole" imeMode="halfAlpha" allowBlank="1" showInputMessage="1" showErrorMessage="1" error="有効な数字を入力してください" sqref="X289" xr:uid="{A5A61EFD-39FB-4581-899B-B81CFF4576EB}">
      <formula1>0</formula1>
      <formula2>9999999999</formula2>
    </dataValidation>
    <dataValidation type="list" imeMode="halfAlpha" allowBlank="1" showInputMessage="1" showErrorMessage="1" error="リストから選択してください" sqref="L290:M290" xr:uid="{9C947E7A-2A15-4CD5-8389-503955BCBE76}">
      <formula1>"①,②,③,④,⑤,⑥,⑦,⑧,⑨,⑩,　"</formula1>
    </dataValidation>
    <dataValidation type="list" imeMode="halfAlpha" allowBlank="1" showInputMessage="1" showErrorMessage="1" error="リストから選択してください" sqref="N290:O290" xr:uid="{370FCDF8-C2FE-4E17-B5DE-7EA64A3A5CE4}">
      <formula1>"一般,特定,　"</formula1>
    </dataValidation>
    <dataValidation type="whole" imeMode="halfAlpha" allowBlank="1" showInputMessage="1" showErrorMessage="1" error="有効な数字を入力してください" sqref="P290" xr:uid="{C94C93E1-290D-4561-911D-B386BE0D9B2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90:R290" xr:uid="{B18CB084-A137-4770-9755-F9B45A96863A}">
      <formula1>-9999999999</formula1>
      <formula2>9999999999</formula2>
    </dataValidation>
    <dataValidation type="list" imeMode="halfAlpha" allowBlank="1" showInputMessage="1" showErrorMessage="1" error="リストから選択してください" sqref="S290" xr:uid="{A3AEF32D-9FC6-4609-8675-BD298CF29969}">
      <formula1>"一般,特定,　"</formula1>
    </dataValidation>
    <dataValidation type="whole" imeMode="halfAlpha" allowBlank="1" showInputMessage="1" showErrorMessage="1" error="有効な数字を入力してください。10兆円以上になる場合は、9,999,999,999と入力してください" sqref="T290" xr:uid="{54FC5C2B-723F-4F44-A1FF-1D8AB7EC3439}">
      <formula1>-9999999999</formula1>
      <formula2>9999999999</formula2>
    </dataValidation>
    <dataValidation type="whole" imeMode="halfAlpha" allowBlank="1" showInputMessage="1" showErrorMessage="1" error="有効な数字を入力してください" sqref="U290" xr:uid="{77CA50E5-3DB5-496E-BF37-9E2B0A3A5965}">
      <formula1>0</formula1>
      <formula2>9999999999</formula2>
    </dataValidation>
    <dataValidation type="whole" imeMode="halfAlpha" allowBlank="1" showInputMessage="1" showErrorMessage="1" error="有効な数字を入力してください" sqref="V290" xr:uid="{9E310FD5-0A74-4672-97C1-CA094469E579}">
      <formula1>0</formula1>
      <formula2>9999999999</formula2>
    </dataValidation>
    <dataValidation type="whole" imeMode="halfAlpha" allowBlank="1" showInputMessage="1" showErrorMessage="1" error="有効な数字を入力してください" sqref="W290" xr:uid="{52C32998-8DAD-4A52-AFCA-B0C397AC0751}">
      <formula1>0</formula1>
      <formula2>9999999999</formula2>
    </dataValidation>
    <dataValidation type="whole" imeMode="halfAlpha" allowBlank="1" showInputMessage="1" showErrorMessage="1" error="有効な数字を入力してください" sqref="X290" xr:uid="{CF37EEE9-4BAF-4895-990F-41D4BC654198}">
      <formula1>0</formula1>
      <formula2>9999999999</formula2>
    </dataValidation>
    <dataValidation type="list" imeMode="halfAlpha" allowBlank="1" showInputMessage="1" showErrorMessage="1" error="リストから選択してください" sqref="L291:M291" xr:uid="{F9A3825D-F0EA-4EEA-9EA7-CE60EC0EEFA7}">
      <formula1>"①,②,③,④,⑤,⑥,⑦,⑧,⑨,⑩,　"</formula1>
    </dataValidation>
    <dataValidation type="whole" imeMode="halfAlpha" allowBlank="1" showInputMessage="1" showErrorMessage="1" error="有効な数字を入力してください。10兆円以上になる場合は、9,999,999,999と入力してください" sqref="Q291:R291" xr:uid="{572B62B6-EABA-4ED7-88D5-CBC002C9AA5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91" xr:uid="{52AE9523-20B1-4023-AE65-3C03098AEBF7}">
      <formula1>-9999999999</formula1>
      <formula2>9999999999</formula2>
    </dataValidation>
    <dataValidation type="whole" imeMode="halfAlpha" allowBlank="1" showInputMessage="1" showErrorMessage="1" error="有効な数字を入力してください" sqref="U291" xr:uid="{59D9A8F3-C363-4593-B97E-A787561E3463}">
      <formula1>0</formula1>
      <formula2>9999999999</formula2>
    </dataValidation>
    <dataValidation type="whole" imeMode="halfAlpha" allowBlank="1" showInputMessage="1" showErrorMessage="1" error="有効な数字を入力してください" sqref="V291" xr:uid="{D2E871FB-00DC-46C1-B808-AAC365C17460}">
      <formula1>0</formula1>
      <formula2>9999999999</formula2>
    </dataValidation>
    <dataValidation type="whole" imeMode="halfAlpha" allowBlank="1" showInputMessage="1" showErrorMessage="1" error="有効な数字を入力してください" sqref="W291" xr:uid="{09C783D3-B52C-46C3-B11F-568D4E2931EF}">
      <formula1>0</formula1>
      <formula2>9999999999</formula2>
    </dataValidation>
    <dataValidation type="whole" imeMode="halfAlpha" allowBlank="1" showInputMessage="1" showErrorMessage="1" error="有効な数字を入力してください" sqref="X291" xr:uid="{7F3DEA1C-3A82-45EB-9C49-4AB2A050D7C8}">
      <formula1>0</formula1>
      <formula2>9999999999</formula2>
    </dataValidation>
    <dataValidation type="whole" imeMode="halfAlpha" allowBlank="1" showInputMessage="1" showErrorMessage="1" error="有効な数字を入力してください" sqref="U292" xr:uid="{C0DA0023-BF75-4133-A078-062B766C615B}">
      <formula1>0</formula1>
      <formula2>9999999999</formula2>
    </dataValidation>
    <dataValidation type="whole" imeMode="halfAlpha" allowBlank="1" showInputMessage="1" showErrorMessage="1" error="有効な数字を入力してください" sqref="V292" xr:uid="{9F592EB9-6EC6-474C-996F-3078A8D98811}">
      <formula1>0</formula1>
      <formula2>9999999999</formula2>
    </dataValidation>
    <dataValidation type="whole" imeMode="halfAlpha" allowBlank="1" showInputMessage="1" showErrorMessage="1" error="有効な数字を入力してください" sqref="W292" xr:uid="{2EB7DA10-58DC-4C1B-9EE7-204CC34D4B05}">
      <formula1>0</formula1>
      <formula2>9999999999</formula2>
    </dataValidation>
    <dataValidation type="whole" imeMode="halfAlpha" allowBlank="1" showInputMessage="1" showErrorMessage="1" error="有効な数字を入力してください" sqref="X292" xr:uid="{ECEAEA5E-2087-4337-94CB-127DAAA994E2}">
      <formula1>0</formula1>
      <formula2>9999999999</formula2>
    </dataValidation>
  </dataValidations>
  <pageMargins left="0.59055118110236227" right="0.39370078740157483" top="0.39370078740157483" bottom="0.39370078740157483" header="0.19685039370078741" footer="0.19685039370078741"/>
  <pageSetup paperSize="9" scale="57" fitToHeight="0" orientation="portrait" cellComments="asDisplayed"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57"/>
  <sheetViews>
    <sheetView workbookViewId="0"/>
  </sheetViews>
  <sheetFormatPr defaultRowHeight="13.5"/>
  <cols>
    <col min="1" max="1" width="17.25" customWidth="1"/>
  </cols>
  <sheetData>
    <row r="1" spans="1:1">
      <c r="A1"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c r="A2" t="str">
        <f>"@神奈川県@和歌山県@鹿児島県@"</f>
        <v>@神奈川県@和歌山県@鹿児島県@</v>
      </c>
    </row>
    <row r="3" spans="1:1">
      <c r="A3" t="s">
        <v>192</v>
      </c>
    </row>
    <row r="4" spans="1:1">
      <c r="A4" t="s">
        <v>262</v>
      </c>
    </row>
    <row r="10" spans="1:1">
      <c r="A10" s="1" t="s">
        <v>191</v>
      </c>
    </row>
    <row r="11" spans="1:1">
      <c r="A11" s="1" t="s">
        <v>16</v>
      </c>
    </row>
    <row r="12" spans="1:1">
      <c r="A12" s="1" t="s">
        <v>17</v>
      </c>
    </row>
    <row r="13" spans="1:1">
      <c r="A13" s="1" t="s">
        <v>18</v>
      </c>
    </row>
    <row r="14" spans="1:1">
      <c r="A14" s="1" t="s">
        <v>19</v>
      </c>
    </row>
    <row r="15" spans="1:1">
      <c r="A15" s="1" t="s">
        <v>20</v>
      </c>
    </row>
    <row r="16" spans="1:1">
      <c r="A16" s="1" t="s">
        <v>21</v>
      </c>
    </row>
    <row r="17" spans="1:1">
      <c r="A17" s="1" t="s">
        <v>22</v>
      </c>
    </row>
    <row r="18" spans="1:1">
      <c r="A18" s="1" t="s">
        <v>23</v>
      </c>
    </row>
    <row r="19" spans="1:1">
      <c r="A19" s="1" t="s">
        <v>24</v>
      </c>
    </row>
    <row r="20" spans="1:1">
      <c r="A20" s="1" t="s">
        <v>25</v>
      </c>
    </row>
    <row r="21" spans="1:1">
      <c r="A21" s="1" t="s">
        <v>26</v>
      </c>
    </row>
    <row r="22" spans="1:1">
      <c r="A22" s="1" t="s">
        <v>27</v>
      </c>
    </row>
    <row r="23" spans="1:1">
      <c r="A23" s="1" t="s">
        <v>28</v>
      </c>
    </row>
    <row r="24" spans="1:1">
      <c r="A24" s="1" t="s">
        <v>29</v>
      </c>
    </row>
    <row r="25" spans="1:1">
      <c r="A25" s="1" t="s">
        <v>30</v>
      </c>
    </row>
    <row r="26" spans="1:1">
      <c r="A26" s="1" t="s">
        <v>31</v>
      </c>
    </row>
    <row r="27" spans="1:1">
      <c r="A27" s="1" t="s">
        <v>32</v>
      </c>
    </row>
    <row r="28" spans="1:1">
      <c r="A28" s="1" t="s">
        <v>33</v>
      </c>
    </row>
    <row r="29" spans="1:1">
      <c r="A29" s="1" t="s">
        <v>34</v>
      </c>
    </row>
    <row r="30" spans="1:1">
      <c r="A30" s="1" t="s">
        <v>35</v>
      </c>
    </row>
    <row r="31" spans="1:1">
      <c r="A31" s="1" t="s">
        <v>36</v>
      </c>
    </row>
    <row r="32" spans="1:1">
      <c r="A32" s="1" t="s">
        <v>37</v>
      </c>
    </row>
    <row r="33" spans="1:1">
      <c r="A33" s="1" t="s">
        <v>38</v>
      </c>
    </row>
    <row r="34" spans="1:1">
      <c r="A34" s="1" t="s">
        <v>39</v>
      </c>
    </row>
    <row r="35" spans="1:1">
      <c r="A35" s="1" t="s">
        <v>40</v>
      </c>
    </row>
    <row r="36" spans="1:1">
      <c r="A36" s="1" t="s">
        <v>41</v>
      </c>
    </row>
    <row r="37" spans="1:1">
      <c r="A37" s="1" t="s">
        <v>42</v>
      </c>
    </row>
    <row r="38" spans="1:1">
      <c r="A38" s="1" t="s">
        <v>43</v>
      </c>
    </row>
    <row r="39" spans="1:1">
      <c r="A39" s="1" t="s">
        <v>44</v>
      </c>
    </row>
    <row r="40" spans="1:1">
      <c r="A40" s="1" t="s">
        <v>45</v>
      </c>
    </row>
    <row r="41" spans="1:1">
      <c r="A41" s="1" t="s">
        <v>46</v>
      </c>
    </row>
    <row r="42" spans="1:1">
      <c r="A42" s="1" t="s">
        <v>47</v>
      </c>
    </row>
    <row r="43" spans="1:1">
      <c r="A43" s="1" t="s">
        <v>48</v>
      </c>
    </row>
    <row r="44" spans="1:1">
      <c r="A44" s="1" t="s">
        <v>49</v>
      </c>
    </row>
    <row r="45" spans="1:1">
      <c r="A45" s="1" t="s">
        <v>50</v>
      </c>
    </row>
    <row r="46" spans="1:1">
      <c r="A46" s="1" t="s">
        <v>51</v>
      </c>
    </row>
    <row r="47" spans="1:1">
      <c r="A47" s="1" t="s">
        <v>52</v>
      </c>
    </row>
    <row r="48" spans="1:1">
      <c r="A48" s="1" t="s">
        <v>53</v>
      </c>
    </row>
    <row r="49" spans="1:1">
      <c r="A49" s="1" t="s">
        <v>54</v>
      </c>
    </row>
    <row r="50" spans="1:1">
      <c r="A50" s="1" t="s">
        <v>55</v>
      </c>
    </row>
    <row r="51" spans="1:1">
      <c r="A51" s="1" t="s">
        <v>56</v>
      </c>
    </row>
    <row r="52" spans="1:1">
      <c r="A52" s="1" t="s">
        <v>57</v>
      </c>
    </row>
    <row r="53" spans="1:1">
      <c r="A53" s="1" t="s">
        <v>58</v>
      </c>
    </row>
    <row r="54" spans="1:1">
      <c r="A54" s="1" t="s">
        <v>59</v>
      </c>
    </row>
    <row r="55" spans="1:1">
      <c r="A55" s="1" t="s">
        <v>60</v>
      </c>
    </row>
    <row r="56" spans="1:1">
      <c r="A56" s="1" t="s">
        <v>61</v>
      </c>
    </row>
    <row r="57" spans="1:1">
      <c r="A57" s="1" t="s">
        <v>62</v>
      </c>
    </row>
  </sheetData>
  <sheetProtection algorithmName="SHA-512" hashValue="Uj5MB6vRJKw5MDsw0exnL5G7Zd4mGno40OYK9zhURf5CxZcDl3ZPWsMtpuHAjB2V7WysN1lgc3eAOj9DmImv6Q==" saltValue="JCmfeZeeFsWf9ovclMZmpQ==" spinCount="100000" sheet="1" objects="1" scenarios="1"/>
  <phoneticPr fontId="4"/>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入力シート</vt:lpstr>
      <vt:lpstr>settings</vt:lpstr>
      <vt:lpstr>入力シート!Print_Titles</vt:lpstr>
      <vt:lpstr>希望</vt:lpstr>
      <vt:lpstr>許可コード</vt:lpstr>
      <vt:lpstr>都道府県3</vt:lpstr>
      <vt:lpstr>都道府県4</vt:lpstr>
      <vt:lpstr>日付例</vt:lpstr>
      <vt:lpstr>日付例_s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2022-06-23T02:42:49Z</cp:lastPrinted>
  <dcterms:created xsi:type="dcterms:W3CDTF">2018-07-20T07:50:20Z</dcterms:created>
  <dcterms:modified xsi:type="dcterms:W3CDTF">2018-07-20T07:50:20Z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fa83ef35-2a2d-42f8-ac1d-33ce738d231f</vt:lpwstr>
  </property>
</Properties>
</file>